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BLOG\barf\"/>
    </mc:Choice>
  </mc:AlternateContent>
  <bookViews>
    <workbookView xWindow="0" yWindow="0" windowWidth="28800" windowHeight="11835"/>
  </bookViews>
  <sheets>
    <sheet name="KALKULATOR ZAKUPOWY" sheetId="1" r:id="rId1"/>
    <sheet name="BILANSATOR TYGODNIOWY" sheetId="3" r:id="rId2"/>
    <sheet name="Arkusz2" sheetId="2" state="hidden" r:id="rId3"/>
  </sheets>
  <definedNames>
    <definedName name="Aktywnosc">'KALKULATOR ZAKUPOWY'!$D$26:$D$28</definedName>
    <definedName name="_xlnm.Print_Area" localSheetId="1">'BILANSATOR TYGODNIOWY'!$A$1:$S$31</definedName>
  </definedNames>
  <calcPr calcId="152511"/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9" i="2" l="1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27" i="3"/>
  <c r="I24" i="3"/>
  <c r="H24" i="3"/>
  <c r="G24" i="3"/>
  <c r="F24" i="3"/>
  <c r="E24" i="3"/>
  <c r="D24" i="3"/>
  <c r="C24" i="3"/>
  <c r="O23" i="3"/>
  <c r="M23" i="3"/>
  <c r="K23" i="3"/>
  <c r="J23" i="3"/>
  <c r="N23" i="3" s="1"/>
  <c r="B23" i="3"/>
  <c r="L22" i="3"/>
  <c r="J22" i="3"/>
  <c r="N22" i="3" s="1"/>
  <c r="B22" i="3"/>
  <c r="O21" i="3"/>
  <c r="M21" i="3"/>
  <c r="L21" i="3"/>
  <c r="K21" i="3"/>
  <c r="J21" i="3"/>
  <c r="N21" i="3" s="1"/>
  <c r="B21" i="3"/>
  <c r="J20" i="3"/>
  <c r="L20" i="3" s="1"/>
  <c r="B20" i="3"/>
  <c r="O19" i="3"/>
  <c r="M19" i="3"/>
  <c r="K19" i="3"/>
  <c r="J19" i="3"/>
  <c r="N19" i="3" s="1"/>
  <c r="B19" i="3"/>
  <c r="J18" i="3"/>
  <c r="N18" i="3" s="1"/>
  <c r="B18" i="3"/>
  <c r="L17" i="3"/>
  <c r="K17" i="3"/>
  <c r="J17" i="3"/>
  <c r="N17" i="3" s="1"/>
  <c r="B17" i="3"/>
  <c r="J16" i="3"/>
  <c r="L16" i="3" s="1"/>
  <c r="B16" i="3"/>
  <c r="J15" i="3"/>
  <c r="N15" i="3" s="1"/>
  <c r="B15" i="3"/>
  <c r="J14" i="3"/>
  <c r="N14" i="3" s="1"/>
  <c r="B14" i="3"/>
  <c r="L13" i="3"/>
  <c r="J13" i="3"/>
  <c r="N13" i="3" s="1"/>
  <c r="B13" i="3"/>
  <c r="J12" i="3"/>
  <c r="L12" i="3" s="1"/>
  <c r="B12" i="3"/>
  <c r="J11" i="3"/>
  <c r="N11" i="3" s="1"/>
  <c r="B11" i="3"/>
  <c r="J10" i="3"/>
  <c r="N10" i="3" s="1"/>
  <c r="B10" i="3"/>
  <c r="J9" i="3"/>
  <c r="N9" i="3" s="1"/>
  <c r="B9" i="3"/>
  <c r="J8" i="3"/>
  <c r="N8" i="3" s="1"/>
  <c r="B8" i="3"/>
  <c r="J7" i="3"/>
  <c r="N7" i="3" s="1"/>
  <c r="B7" i="3"/>
  <c r="J6" i="3"/>
  <c r="N6" i="3" s="1"/>
  <c r="B6" i="3"/>
  <c r="J5" i="3"/>
  <c r="N5" i="3" s="1"/>
  <c r="B5" i="3"/>
  <c r="J4" i="3"/>
  <c r="N4" i="3" s="1"/>
  <c r="B4" i="3"/>
  <c r="Q132" i="1"/>
  <c r="O132" i="1"/>
  <c r="M132" i="1"/>
  <c r="K132" i="1"/>
  <c r="Q131" i="1"/>
  <c r="O131" i="1"/>
  <c r="M131" i="1"/>
  <c r="K131" i="1"/>
  <c r="I23" i="1"/>
  <c r="S22" i="1"/>
  <c r="Q22" i="1"/>
  <c r="O22" i="1"/>
  <c r="M22" i="1"/>
  <c r="K22" i="1"/>
  <c r="C22" i="1"/>
  <c r="S21" i="1"/>
  <c r="Q21" i="1"/>
  <c r="O21" i="1"/>
  <c r="M21" i="1"/>
  <c r="K21" i="1"/>
  <c r="C21" i="1"/>
  <c r="S20" i="1"/>
  <c r="Q20" i="1"/>
  <c r="O20" i="1"/>
  <c r="M20" i="1"/>
  <c r="K20" i="1"/>
  <c r="S19" i="1"/>
  <c r="Q19" i="1"/>
  <c r="O19" i="1"/>
  <c r="M19" i="1"/>
  <c r="K19" i="1"/>
  <c r="S18" i="1"/>
  <c r="Q18" i="1"/>
  <c r="O18" i="1"/>
  <c r="M18" i="1"/>
  <c r="K18" i="1"/>
  <c r="C18" i="1"/>
  <c r="S17" i="1"/>
  <c r="Q17" i="1"/>
  <c r="O17" i="1"/>
  <c r="M17" i="1"/>
  <c r="K17" i="1"/>
  <c r="S16" i="1"/>
  <c r="Q16" i="1"/>
  <c r="O16" i="1"/>
  <c r="M16" i="1"/>
  <c r="K16" i="1"/>
  <c r="S15" i="1"/>
  <c r="Q15" i="1"/>
  <c r="O15" i="1"/>
  <c r="M15" i="1"/>
  <c r="K15" i="1"/>
  <c r="S14" i="1"/>
  <c r="Q14" i="1"/>
  <c r="O14" i="1"/>
  <c r="M14" i="1"/>
  <c r="K14" i="1"/>
  <c r="S13" i="1"/>
  <c r="Q13" i="1"/>
  <c r="O13" i="1"/>
  <c r="M13" i="1"/>
  <c r="K13" i="1"/>
  <c r="S12" i="1"/>
  <c r="Q12" i="1"/>
  <c r="O12" i="1"/>
  <c r="M12" i="1"/>
  <c r="K12" i="1"/>
  <c r="S11" i="1"/>
  <c r="Q11" i="1"/>
  <c r="O11" i="1"/>
  <c r="M11" i="1"/>
  <c r="K11" i="1"/>
  <c r="S10" i="1"/>
  <c r="Q10" i="1"/>
  <c r="O10" i="1"/>
  <c r="M10" i="1"/>
  <c r="K10" i="1"/>
  <c r="S9" i="1"/>
  <c r="Q9" i="1"/>
  <c r="O9" i="1"/>
  <c r="M9" i="1"/>
  <c r="K9" i="1"/>
  <c r="S8" i="1"/>
  <c r="Q8" i="1"/>
  <c r="O8" i="1"/>
  <c r="M8" i="1"/>
  <c r="K8" i="1"/>
  <c r="S7" i="1"/>
  <c r="Q7" i="1"/>
  <c r="O7" i="1"/>
  <c r="M7" i="1"/>
  <c r="K7" i="1"/>
  <c r="D7" i="1"/>
  <c r="D10" i="1" s="1"/>
  <c r="S6" i="1"/>
  <c r="Q6" i="1"/>
  <c r="O6" i="1"/>
  <c r="M6" i="1"/>
  <c r="K6" i="1"/>
  <c r="S5" i="1"/>
  <c r="Q5" i="1"/>
  <c r="O5" i="1"/>
  <c r="M5" i="1"/>
  <c r="K5" i="1"/>
  <c r="S4" i="1"/>
  <c r="Q4" i="1"/>
  <c r="O4" i="1"/>
  <c r="M4" i="1"/>
  <c r="K4" i="1"/>
  <c r="S3" i="1"/>
  <c r="Q3" i="1"/>
  <c r="O3" i="1"/>
  <c r="M3" i="1"/>
  <c r="L23" i="1" s="1"/>
  <c r="K3" i="1"/>
  <c r="K9" i="3" l="1"/>
  <c r="L9" i="3"/>
  <c r="K13" i="3"/>
  <c r="N23" i="1"/>
  <c r="P23" i="1"/>
  <c r="J23" i="1"/>
  <c r="R23" i="1"/>
  <c r="K7" i="3"/>
  <c r="L7" i="3"/>
  <c r="L5" i="3"/>
  <c r="K5" i="3"/>
  <c r="K4" i="3"/>
  <c r="O4" i="3"/>
  <c r="L4" i="3"/>
  <c r="M4" i="3"/>
  <c r="M6" i="3"/>
  <c r="M8" i="3"/>
  <c r="J24" i="3"/>
  <c r="O6" i="3"/>
  <c r="O8" i="3"/>
  <c r="K15" i="3"/>
  <c r="M5" i="3"/>
  <c r="K6" i="3"/>
  <c r="M7" i="3"/>
  <c r="K8" i="3"/>
  <c r="M9" i="3"/>
  <c r="L10" i="3"/>
  <c r="M11" i="3"/>
  <c r="M13" i="3"/>
  <c r="L14" i="3"/>
  <c r="M15" i="3"/>
  <c r="M17" i="3"/>
  <c r="L18" i="3"/>
  <c r="K11" i="3"/>
  <c r="O5" i="3"/>
  <c r="L6" i="3"/>
  <c r="O7" i="3"/>
  <c r="L8" i="3"/>
  <c r="O9" i="3"/>
  <c r="O11" i="3"/>
  <c r="O13" i="3"/>
  <c r="O15" i="3"/>
  <c r="O17" i="3"/>
  <c r="C26" i="3"/>
  <c r="D14" i="1"/>
  <c r="I25" i="1" s="1"/>
  <c r="K10" i="3"/>
  <c r="O10" i="3"/>
  <c r="L11" i="3"/>
  <c r="M12" i="3"/>
  <c r="K14" i="3"/>
  <c r="O14" i="3"/>
  <c r="L15" i="3"/>
  <c r="M16" i="3"/>
  <c r="K18" i="3"/>
  <c r="O18" i="3"/>
  <c r="L19" i="3"/>
  <c r="M20" i="3"/>
  <c r="K22" i="3"/>
  <c r="O22" i="3"/>
  <c r="L23" i="3"/>
  <c r="N12" i="3"/>
  <c r="N16" i="3"/>
  <c r="N20" i="3"/>
  <c r="M10" i="3"/>
  <c r="K12" i="3"/>
  <c r="O12" i="3"/>
  <c r="M14" i="3"/>
  <c r="K16" i="3"/>
  <c r="O16" i="3"/>
  <c r="M18" i="3"/>
  <c r="K20" i="3"/>
  <c r="O20" i="3"/>
  <c r="M22" i="3"/>
  <c r="N24" i="3" l="1"/>
  <c r="K24" i="3"/>
  <c r="M24" i="3"/>
  <c r="L24" i="3"/>
  <c r="O24" i="3"/>
  <c r="E26" i="3"/>
  <c r="I25" i="3"/>
  <c r="E25" i="3"/>
  <c r="D26" i="3"/>
  <c r="H25" i="3"/>
  <c r="D25" i="3"/>
  <c r="J26" i="3"/>
  <c r="G25" i="3"/>
  <c r="C25" i="3"/>
  <c r="I26" i="3"/>
  <c r="J25" i="3"/>
  <c r="F25" i="3"/>
  <c r="D30" i="3"/>
  <c r="D32" i="3"/>
  <c r="D31" i="3"/>
  <c r="D29" i="3" l="1"/>
  <c r="R4" i="3" s="1"/>
  <c r="I24" i="1"/>
  <c r="J24" i="1"/>
  <c r="J25" i="1"/>
  <c r="D33" i="3"/>
  <c r="R8" i="3" s="1"/>
  <c r="R24" i="1"/>
  <c r="R25" i="1"/>
  <c r="R7" i="3"/>
  <c r="N24" i="1"/>
  <c r="N25" i="1"/>
  <c r="P24" i="1"/>
  <c r="R6" i="3"/>
  <c r="P25" i="1"/>
  <c r="L24" i="1"/>
  <c r="R5" i="3"/>
  <c r="L25" i="1"/>
  <c r="L131" i="1" l="1"/>
  <c r="L132" i="1"/>
  <c r="R132" i="1"/>
  <c r="R131" i="1"/>
  <c r="P131" i="1"/>
  <c r="P132" i="1"/>
  <c r="I131" i="1"/>
  <c r="I132" i="1"/>
  <c r="J132" i="1"/>
  <c r="J131" i="1"/>
  <c r="N132" i="1"/>
  <c r="N131" i="1"/>
</calcChain>
</file>

<file path=xl/comments1.xml><?xml version="1.0" encoding="utf-8"?>
<comments xmlns="http://schemas.openxmlformats.org/spreadsheetml/2006/main">
  <authors>
    <author>malgosia</author>
  </authors>
  <commentList>
    <comment ref="D3" authorId="0" shapeId="0">
      <text>
        <r>
          <rPr>
            <b/>
            <sz val="9"/>
            <color indexed="81"/>
            <rFont val="Tahoma"/>
            <charset val="1"/>
          </rPr>
          <t>PsaUrok:
Wybierz wiek psa w latach / miesiącach</t>
        </r>
      </text>
    </comment>
    <comment ref="I3" authorId="0" shapeId="0">
      <text>
        <r>
          <rPr>
            <b/>
            <sz val="9"/>
            <color indexed="81"/>
            <rFont val="Tahoma"/>
            <charset val="1"/>
          </rPr>
          <t>PsaUrok: 
Wskaż ile kilogramów każdego rodzaju produktu kupujesz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PsaUrok:
Wskaż poziom aktywności swojego psa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PsaUrok:
Czy pies był sterylizowany? Wybierz Tak/Nie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 xml:space="preserve">PsaUrok:
Wskaż aktualną lub docelową wagę psa w kilogramach
</t>
        </r>
      </text>
    </comment>
    <comment ref="H9" authorId="0" shapeId="0">
      <text>
        <r>
          <rPr>
            <b/>
            <sz val="9"/>
            <color indexed="81"/>
            <rFont val="Tahoma"/>
            <charset val="1"/>
          </rPr>
          <t>PsaUrok:
Jeśli kupujesz inne produkty lub mieszanki, możesz wpisać je tutaj. Uzupełnij ile zawierają mięsa, kości itd. - tak jak w przykładach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PsaUrok:
Na podstawie swoich doświadczeń, możesz wskazać swoją wielość dzienną porcji w gramach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PsaUrok:
To jest sugerowany udział procentowy poszczególnych składników w diecie. Możesz zmienić te wartości według upodobań.</t>
        </r>
      </text>
    </comment>
  </commentList>
</comments>
</file>

<file path=xl/comments2.xml><?xml version="1.0" encoding="utf-8"?>
<comments xmlns="http://schemas.openxmlformats.org/spreadsheetml/2006/main">
  <authors>
    <author>malgosia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PsaUrok:
uzupełnij, ile gramów każdego produktu podajesz każdego dnia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<sst xmlns="http://schemas.openxmlformats.org/spreadsheetml/2006/main" count="478" uniqueCount="89">
  <si>
    <t>Poziom aktywności</t>
  </si>
  <si>
    <t>Sterylizacja</t>
  </si>
  <si>
    <t>Waga</t>
  </si>
  <si>
    <t>Liczba dni, na jakie planujesz zakupy:</t>
  </si>
  <si>
    <t>Mięso</t>
  </si>
  <si>
    <t>Kości</t>
  </si>
  <si>
    <t>Podroby</t>
  </si>
  <si>
    <t>Żołądki</t>
  </si>
  <si>
    <t>Warzywa</t>
  </si>
  <si>
    <t>Owoce</t>
  </si>
  <si>
    <t>Czyste mięso</t>
  </si>
  <si>
    <t>Mięso z kością</t>
  </si>
  <si>
    <t>Czyste kości</t>
  </si>
  <si>
    <t>Warzywa i owoce</t>
  </si>
  <si>
    <t>…</t>
  </si>
  <si>
    <t>% mięsa</t>
  </si>
  <si>
    <t>% kości</t>
  </si>
  <si>
    <t>% żołądków</t>
  </si>
  <si>
    <t>% podrobów</t>
  </si>
  <si>
    <t>masa mięsa</t>
  </si>
  <si>
    <t>masa kości</t>
  </si>
  <si>
    <t>masa żołądków</t>
  </si>
  <si>
    <t>masa podrobów</t>
  </si>
  <si>
    <t>masa warzyw i owoców</t>
  </si>
  <si>
    <t>liczba kilogramów:</t>
  </si>
  <si>
    <t>1.</t>
  </si>
  <si>
    <t>2.</t>
  </si>
  <si>
    <t>7.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</si>
  <si>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</si>
  <si>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</si>
  <si>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</si>
  <si>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</si>
  <si>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</si>
  <si>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</si>
  <si>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</si>
  <si>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</si>
  <si>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</si>
  <si>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</si>
  <si>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</si>
  <si>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</si>
  <si>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</si>
  <si>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</si>
  <si>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</si>
  <si>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</si>
  <si>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</si>
  <si>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Bardzo wysoki</t>
  </si>
  <si>
    <t>Umiarkowany</t>
  </si>
  <si>
    <t>Średnio-wysoki</t>
  </si>
  <si>
    <t>Tak</t>
  </si>
  <si>
    <t>Nie</t>
  </si>
  <si>
    <t>3-6 miesięcy</t>
  </si>
  <si>
    <t>&lt;3 miesiące</t>
  </si>
  <si>
    <t>6-9 miesięcy</t>
  </si>
  <si>
    <t>9-12 miesięcy</t>
  </si>
  <si>
    <t>...Lub wskaż swoją wielkość porcji:</t>
  </si>
  <si>
    <t>Brakuje / Za dużo</t>
  </si>
  <si>
    <t>Powinno być</t>
  </si>
  <si>
    <t>Mieszanka - Barf dla dorosłych</t>
  </si>
  <si>
    <t>Mieszanka - Barf dla alergików</t>
  </si>
  <si>
    <t>Mieszanka - Dog spirit lifetime</t>
  </si>
  <si>
    <t>Mieszanka - Mix wołowy</t>
  </si>
  <si>
    <t>Mieszanka - Supreme zbilansowana</t>
  </si>
  <si>
    <t>Mieszanka - Mix wołowy z żołądkami</t>
  </si>
  <si>
    <t>udział procentowy w diecie:</t>
  </si>
  <si>
    <t>Rodzaj</t>
  </si>
  <si>
    <t>% warzyw 
i owoców</t>
  </si>
  <si>
    <t>1. DANE PSA:</t>
  </si>
  <si>
    <t>2. WAGA ZAKUPÓW:</t>
  </si>
  <si>
    <t>3. SKŁADNIKI ZAKUPÓW:</t>
  </si>
  <si>
    <t>4. ZAKUPY:</t>
  </si>
  <si>
    <t>RAZEM (gramów)</t>
  </si>
  <si>
    <t>Wiek</t>
  </si>
  <si>
    <t>PONIEDZIAŁEK</t>
  </si>
  <si>
    <t>WTOREK</t>
  </si>
  <si>
    <t>ŚRODA</t>
  </si>
  <si>
    <t>CZWARTEK</t>
  </si>
  <si>
    <t>PIĄTEK</t>
  </si>
  <si>
    <t>SOBOTA</t>
  </si>
  <si>
    <t>NIEDZIELA</t>
  </si>
  <si>
    <t>ŁĄCZNIE</t>
  </si>
  <si>
    <t>Brakuje / za dużo</t>
  </si>
  <si>
    <t>Warzywa i Owoce</t>
  </si>
  <si>
    <t>% ZUŻYCIA ZAPOTRZEBOWANIA TYGODNIOWEGO</t>
  </si>
  <si>
    <t>Dzienna wielkość porcji w gramach:</t>
  </si>
  <si>
    <t>do uzupełnienia przez Ciebie</t>
  </si>
  <si>
    <t>wszystko się zgadza</t>
  </si>
  <si>
    <t>jest za mało / za dużo co najmniej o 10%</t>
  </si>
  <si>
    <t>legenda:</t>
  </si>
  <si>
    <t>udział wagowy w zakupach w gramach: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</si>
</sst>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sz val="1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9"/>
      <color theme="0"/>
      <name val="Trebuchet MS"/>
      <family val="2"/>
      <charset val="238"/>
    </font>
    <font>
      <b/>
      <sz val="9"/>
      <name val="Trebuchet MS"/>
      <family val="2"/>
      <charset val="238"/>
    </font>
    <font>
      <sz val="9"/>
      <color theme="0"/>
      <name val="Trebuchet MS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rebuchet MS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9"/>
      <name val="Trebuchet MS"/>
      <family val="2"/>
      <charset val="238"/>
    </font>
    <font>
      <i/>
      <sz val="8"/>
      <name val="Trebuchet MS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505D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10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/>
    <xf numFmtId="0" fontId="9" fillId="2" borderId="0" xfId="0" applyFont="1" applyFill="1" applyBorder="1"/>
    <xf numFmtId="0" fontId="8" fillId="2" borderId="5" xfId="0" applyFont="1" applyFill="1" applyBorder="1"/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2" borderId="1" xfId="0" applyFont="1" applyFill="1" applyBorder="1"/>
    <xf numFmtId="0" fontId="11" fillId="2" borderId="0" xfId="0" applyFont="1" applyFill="1" applyAlignment="1"/>
    <xf numFmtId="0" fontId="13" fillId="2" borderId="0" xfId="0" applyFont="1" applyFill="1"/>
    <xf numFmtId="0" fontId="10" fillId="2" borderId="0" xfId="0" applyFont="1" applyFill="1" applyAlignment="1">
      <alignment horizontal="left"/>
    </xf>
    <xf numFmtId="0" fontId="8" fillId="2" borderId="3" xfId="0" applyFont="1" applyFill="1" applyBorder="1"/>
    <xf numFmtId="9" fontId="8" fillId="2" borderId="3" xfId="0" applyNumberFormat="1" applyFont="1" applyFill="1" applyBorder="1"/>
    <xf numFmtId="0" fontId="8" fillId="2" borderId="6" xfId="0" applyFont="1" applyFill="1" applyBorder="1"/>
    <xf numFmtId="3" fontId="8" fillId="2" borderId="1" xfId="0" applyNumberFormat="1" applyFont="1" applyFill="1" applyBorder="1"/>
    <xf numFmtId="0" fontId="8" fillId="2" borderId="2" xfId="0" applyFont="1" applyFill="1" applyBorder="1"/>
    <xf numFmtId="9" fontId="9" fillId="2" borderId="0" xfId="0" applyNumberFormat="1" applyFont="1" applyFill="1"/>
    <xf numFmtId="0" fontId="9" fillId="2" borderId="1" xfId="0" applyFont="1" applyFill="1" applyBorder="1"/>
    <xf numFmtId="9" fontId="8" fillId="2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14" fillId="2" borderId="0" xfId="0" applyFont="1" applyFill="1"/>
    <xf numFmtId="0" fontId="14" fillId="2" borderId="0" xfId="0" applyFont="1" applyFill="1" applyBorder="1"/>
    <xf numFmtId="0" fontId="14" fillId="2" borderId="5" xfId="0" applyFont="1" applyFill="1" applyBorder="1"/>
    <xf numFmtId="0" fontId="8" fillId="2" borderId="4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/>
    <xf numFmtId="0" fontId="6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1" xfId="0" applyFont="1" applyFill="1" applyBorder="1"/>
    <xf numFmtId="0" fontId="17" fillId="2" borderId="0" xfId="0" applyFont="1" applyFill="1"/>
    <xf numFmtId="0" fontId="7" fillId="2" borderId="0" xfId="0" applyFont="1" applyFill="1"/>
    <xf numFmtId="0" fontId="18" fillId="2" borderId="0" xfId="0" applyFont="1" applyFill="1"/>
    <xf numFmtId="9" fontId="7" fillId="2" borderId="3" xfId="1" applyNumberFormat="1" applyFont="1" applyFill="1" applyBorder="1"/>
    <xf numFmtId="0" fontId="9" fillId="4" borderId="0" xfId="0" applyFont="1" applyFill="1"/>
    <xf numFmtId="0" fontId="9" fillId="5" borderId="0" xfId="0" applyFont="1" applyFill="1"/>
    <xf numFmtId="0" fontId="9" fillId="3" borderId="0" xfId="0" applyFont="1" applyFill="1"/>
    <xf numFmtId="0" fontId="21" fillId="2" borderId="0" xfId="0" applyFont="1" applyFill="1"/>
    <xf numFmtId="0" fontId="22" fillId="2" borderId="0" xfId="0" applyFont="1" applyFill="1"/>
    <xf numFmtId="0" fontId="8" fillId="4" borderId="1" xfId="0" applyFont="1" applyFill="1" applyBorder="1" applyProtection="1">
      <protection locked="0"/>
    </xf>
    <xf numFmtId="9" fontId="8" fillId="4" borderId="1" xfId="1" applyFont="1" applyFill="1" applyBorder="1" applyProtection="1"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Protection="1">
      <protection locked="0"/>
    </xf>
    <xf numFmtId="0" fontId="1" fillId="6" borderId="0" xfId="0" applyFont="1" applyFill="1"/>
    <xf numFmtId="0" fontId="2" fillId="6" borderId="0" xfId="0" applyFont="1" applyFill="1"/>
    <xf numFmtId="0" fontId="3" fillId="6" borderId="0" xfId="0" applyFont="1" applyFill="1"/>
    <xf numFmtId="0" fontId="8" fillId="4" borderId="1" xfId="0" applyFont="1" applyFill="1" applyBorder="1"/>
    <xf numFmtId="0" fontId="25" fillId="2" borderId="0" xfId="0" applyFont="1" applyFill="1" applyAlignment="1">
      <alignment horizontal="left"/>
    </xf>
    <xf numFmtId="0" fontId="25" fillId="2" borderId="4" xfId="0" applyFont="1" applyFill="1" applyBorder="1"/>
    <xf numFmtId="0" fontId="0" fillId="4" borderId="0" xfId="0" applyFill="1"/>
    <xf numFmtId="0" fontId="18" fillId="4" borderId="0" xfId="0" applyFont="1" applyFill="1"/>
    <xf numFmtId="0" fontId="14" fillId="4" borderId="0" xfId="0" applyFont="1" applyFill="1"/>
    <xf numFmtId="0" fontId="0" fillId="4" borderId="0" xfId="0" applyFill="1" applyAlignment="1">
      <alignment horizontal="center"/>
    </xf>
    <xf numFmtId="0" fontId="14" fillId="4" borderId="0" xfId="0" applyFont="1" applyFill="1" applyAlignment="1">
      <alignment horizontal="center"/>
    </xf>
    <xf numFmtId="0" fontId="16" fillId="4" borderId="0" xfId="0" applyFont="1" applyFill="1"/>
    <xf numFmtId="0" fontId="15" fillId="4" borderId="0" xfId="0" applyFont="1" applyFill="1"/>
    <xf numFmtId="0" fontId="5" fillId="4" borderId="0" xfId="0" applyFont="1" applyFill="1"/>
    <xf numFmtId="0" fontId="8" fillId="2" borderId="1" xfId="0" applyFont="1" applyFill="1" applyBorder="1" applyAlignment="1">
      <alignment horizontal="left"/>
    </xf>
    <xf numFmtId="0" fontId="25" fillId="2" borderId="5" xfId="0" applyFont="1" applyFill="1" applyBorder="1" applyAlignment="1">
      <alignment horizontal="left"/>
    </xf>
    <xf numFmtId="0" fontId="25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</cellXfs>
  <cellStyles count="2">
    <cellStyle name="Normalny" xfId="0" builtinId="0"/>
    <cellStyle name="Procentowy" xfId="1" builtinId="5"/>
  </cellStyles>
  <dxfs count="26">
    <dxf>
      <font>
        <color rgb="FF1D4999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1D4999"/>
      </font>
      <fill>
        <patternFill>
          <bgColor theme="4" tint="0.79998168889431442"/>
        </patternFill>
      </fill>
    </dxf>
    <dxf>
      <font>
        <color rgb="FF1D4999"/>
      </font>
      <fill>
        <patternFill>
          <bgColor theme="8" tint="0.79998168889431442"/>
        </patternFill>
      </fill>
    </dxf>
    <dxf>
      <font>
        <color rgb="FF1D4999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1D4999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1D4999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1D4999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1D4999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1D4999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1D4999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F505D"/>
      <color rgb="FFB2C8F0"/>
      <color rgb="FF7AA1E6"/>
      <color rgb="FF1D4999"/>
      <color rgb="FF538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1026053</xdr:colOff>
      <xdr:row>1</xdr:row>
      <xdr:rowOff>206374</xdr:rowOff>
    </xdr:to>
    <xdr:pic>
      <xdr:nvPicPr>
        <xdr:cNvPr id="2" name="Obraz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91"/>
        <a:stretch/>
      </xdr:blipFill>
      <xdr:spPr>
        <a:xfrm>
          <a:off x="0" y="0"/>
          <a:ext cx="2002366" cy="68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1391178</xdr:colOff>
      <xdr:row>3</xdr:row>
      <xdr:rowOff>23811</xdr:rowOff>
    </xdr:to>
    <xdr:pic>
      <xdr:nvPicPr>
        <xdr:cNvPr id="3" name="Obraz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91"/>
        <a:stretch/>
      </xdr:blipFill>
      <xdr:spPr>
        <a:xfrm>
          <a:off x="0" y="0"/>
          <a:ext cx="2002366" cy="68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33"/>
  <sheetViews>
    <sheetView tabSelected="1" zoomScale="120" zoomScaleNormal="120" zoomScaleSheetLayoutView="100" workbookViewId="0">
      <selection activeCell="H22" sqref="H22"/>
    </sheetView>
  </sheetViews>
  <sheetFormatPr defaultRowHeight="16.5" x14ac:dyDescent="0.3"/>
  <cols>
    <col min="1" max="1" width="5.28515625" style="46" customWidth="1"/>
    <col min="2" max="2" width="9.42578125" style="46" customWidth="1"/>
    <col min="3" max="3" width="24" style="46" bestFit="1" customWidth="1"/>
    <col min="4" max="4" width="30" style="46" customWidth="1"/>
    <col min="5" max="5" width="9.140625" style="47" customWidth="1"/>
    <col min="6" max="6" width="12.5703125" style="47" hidden="1" customWidth="1"/>
    <col min="7" max="7" width="4.28515625" style="48" customWidth="1"/>
    <col min="8" max="8" width="29" style="46" customWidth="1"/>
    <col min="9" max="10" width="10.7109375" style="46" customWidth="1"/>
    <col min="11" max="11" width="10.7109375" style="46" hidden="1" customWidth="1"/>
    <col min="12" max="12" width="10.7109375" style="46" customWidth="1"/>
    <col min="13" max="13" width="10.7109375" style="46" hidden="1" customWidth="1"/>
    <col min="14" max="14" width="10.7109375" style="46" customWidth="1"/>
    <col min="15" max="15" width="1.5703125" style="46" hidden="1" customWidth="1"/>
    <col min="16" max="16" width="10.7109375" style="46" customWidth="1"/>
    <col min="17" max="17" width="10.7109375" style="46" hidden="1" customWidth="1"/>
    <col min="18" max="18" width="10.7109375" style="46" customWidth="1"/>
    <col min="19" max="19" width="12.42578125" style="46" hidden="1" customWidth="1"/>
    <col min="20" max="20" width="6.7109375" style="46" customWidth="1"/>
    <col min="21" max="16384" width="9.140625" style="46"/>
  </cols>
  <sheetData>
    <row r="1" spans="1:20" ht="37.5" customHeight="1" x14ac:dyDescent="0.35">
      <c r="A1" s="4"/>
      <c r="B1" s="4"/>
      <c r="C1" s="4"/>
      <c r="D1" s="4"/>
      <c r="E1" s="5"/>
      <c r="F1" s="5"/>
      <c r="G1" s="4"/>
      <c r="H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1.5" customHeight="1" x14ac:dyDescent="0.35">
      <c r="A2" s="4"/>
      <c r="B2" s="4"/>
      <c r="C2" s="62" t="s">
        <v>66</v>
      </c>
      <c r="D2" s="62"/>
      <c r="E2" s="7"/>
      <c r="F2" s="5"/>
      <c r="G2" s="8"/>
      <c r="H2" s="51" t="s">
        <v>69</v>
      </c>
      <c r="I2" s="9" t="s">
        <v>24</v>
      </c>
      <c r="J2" s="9" t="s">
        <v>15</v>
      </c>
      <c r="K2" s="9" t="s">
        <v>19</v>
      </c>
      <c r="L2" s="9" t="s">
        <v>16</v>
      </c>
      <c r="M2" s="9" t="s">
        <v>20</v>
      </c>
      <c r="N2" s="9" t="s">
        <v>17</v>
      </c>
      <c r="O2" s="9" t="s">
        <v>21</v>
      </c>
      <c r="P2" s="9" t="s">
        <v>18</v>
      </c>
      <c r="Q2" s="9" t="s">
        <v>22</v>
      </c>
      <c r="R2" s="9" t="s">
        <v>65</v>
      </c>
      <c r="S2" s="10" t="s">
        <v>23</v>
      </c>
      <c r="T2" s="4"/>
    </row>
    <row r="3" spans="1:20" ht="17.25" x14ac:dyDescent="0.35">
      <c r="A3" s="4"/>
      <c r="B3" s="60" t="s">
        <v>71</v>
      </c>
      <c r="C3" s="60"/>
      <c r="D3" s="42">
        <v>4</v>
      </c>
      <c r="E3" s="5"/>
      <c r="F3" s="5"/>
      <c r="G3" s="11" t="s">
        <v>25</v>
      </c>
      <c r="H3" s="11" t="s">
        <v>10</v>
      </c>
      <c r="I3" s="44"/>
      <c r="J3" s="11">
        <v>100</v>
      </c>
      <c r="K3" s="11">
        <f>I3*J3/100</f>
        <v>0</v>
      </c>
      <c r="L3" s="11"/>
      <c r="M3" s="11">
        <f>I3*L3/100</f>
        <v>0</v>
      </c>
      <c r="N3" s="11"/>
      <c r="O3" s="11">
        <f>I3*N3/100</f>
        <v>0</v>
      </c>
      <c r="P3" s="11"/>
      <c r="Q3" s="11">
        <f>I3*P3/100</f>
        <v>0</v>
      </c>
      <c r="R3" s="11"/>
      <c r="S3" s="4">
        <f>I3*R3/100</f>
        <v>0</v>
      </c>
      <c r="T3" s="4"/>
    </row>
    <row r="4" spans="1:20" ht="17.25" x14ac:dyDescent="0.35">
      <c r="A4" s="4"/>
      <c r="B4" s="11" t="s">
        <v>0</v>
      </c>
      <c r="C4" s="11"/>
      <c r="D4" s="42" t="s">
        <v>47</v>
      </c>
      <c r="E4" s="5"/>
      <c r="F4" s="5"/>
      <c r="G4" s="11" t="s">
        <v>26</v>
      </c>
      <c r="H4" s="11" t="s">
        <v>12</v>
      </c>
      <c r="I4" s="44"/>
      <c r="J4" s="11"/>
      <c r="K4" s="11">
        <f>I4*J4/100</f>
        <v>0</v>
      </c>
      <c r="L4" s="11">
        <v>100</v>
      </c>
      <c r="M4" s="11">
        <f>I4*L4/100</f>
        <v>0</v>
      </c>
      <c r="N4" s="11"/>
      <c r="O4" s="11">
        <f>I4*N4/100</f>
        <v>0</v>
      </c>
      <c r="P4" s="11"/>
      <c r="Q4" s="11">
        <f>I4*P4/100</f>
        <v>0</v>
      </c>
      <c r="R4" s="11"/>
      <c r="S4" s="4">
        <f>I4*R4/100</f>
        <v>0</v>
      </c>
      <c r="T4" s="4"/>
    </row>
    <row r="5" spans="1:20" ht="17.25" x14ac:dyDescent="0.35">
      <c r="A5" s="4"/>
      <c r="B5" s="60" t="s">
        <v>1</v>
      </c>
      <c r="C5" s="60"/>
      <c r="D5" s="42" t="s">
        <v>48</v>
      </c>
      <c r="E5" s="5"/>
      <c r="F5" s="5"/>
      <c r="G5" s="11" t="s">
        <v>28</v>
      </c>
      <c r="H5" s="11" t="s">
        <v>7</v>
      </c>
      <c r="I5" s="44"/>
      <c r="J5" s="11"/>
      <c r="K5" s="11">
        <f>I5*J5/100</f>
        <v>0</v>
      </c>
      <c r="L5" s="11"/>
      <c r="M5" s="11">
        <f>I5*L5/100</f>
        <v>0</v>
      </c>
      <c r="N5" s="11">
        <v>100</v>
      </c>
      <c r="O5" s="11">
        <f>I5*N5/100</f>
        <v>0</v>
      </c>
      <c r="P5" s="11"/>
      <c r="Q5" s="11">
        <f>I5*P5/100</f>
        <v>0</v>
      </c>
      <c r="R5" s="11"/>
      <c r="S5" s="4">
        <f>I5*R5/100</f>
        <v>0</v>
      </c>
      <c r="T5" s="4"/>
    </row>
    <row r="6" spans="1:20" ht="17.25" x14ac:dyDescent="0.35">
      <c r="A6" s="4"/>
      <c r="B6" s="60" t="s">
        <v>2</v>
      </c>
      <c r="C6" s="60"/>
      <c r="D6" s="42">
        <v>28</v>
      </c>
      <c r="E6" s="5"/>
      <c r="F6" s="5"/>
      <c r="G6" s="11" t="s">
        <v>29</v>
      </c>
      <c r="H6" s="11" t="s">
        <v>6</v>
      </c>
      <c r="I6" s="44"/>
      <c r="J6" s="11"/>
      <c r="K6" s="11">
        <f>I6*J6/100</f>
        <v>0</v>
      </c>
      <c r="L6" s="11"/>
      <c r="M6" s="11">
        <f>I6*L6/100</f>
        <v>0</v>
      </c>
      <c r="N6" s="11"/>
      <c r="O6" s="11">
        <f>I6*N6/100</f>
        <v>0</v>
      </c>
      <c r="P6" s="11">
        <v>100</v>
      </c>
      <c r="Q6" s="11">
        <f>I6*P6/100</f>
        <v>0</v>
      </c>
      <c r="R6" s="11"/>
      <c r="S6" s="4">
        <f>I6*R6/100</f>
        <v>0</v>
      </c>
      <c r="T6" s="4"/>
    </row>
    <row r="7" spans="1:20" ht="17.25" x14ac:dyDescent="0.35">
      <c r="A7" s="4"/>
      <c r="B7" s="4"/>
      <c r="C7" s="4"/>
      <c r="D7" s="12">
        <f>VLOOKUP(CONCATENATE('KALKULATOR ZAKUPOWY'!D3,'KALKULATOR ZAKUPOWY'!D4,'KALKULATOR ZAKUPOWY'!D5),Arkusz2!D:E,2,0)</f>
        <v>0.02</v>
      </c>
      <c r="E7" s="5"/>
      <c r="F7" s="5"/>
      <c r="G7" s="11" t="s">
        <v>30</v>
      </c>
      <c r="H7" s="11" t="s">
        <v>13</v>
      </c>
      <c r="I7" s="44"/>
      <c r="J7" s="11"/>
      <c r="K7" s="11">
        <f>I7*J7/100</f>
        <v>0</v>
      </c>
      <c r="L7" s="11"/>
      <c r="M7" s="11">
        <f>I7*L7/100</f>
        <v>0</v>
      </c>
      <c r="N7" s="11"/>
      <c r="O7" s="11">
        <f>I7*N7/100</f>
        <v>0</v>
      </c>
      <c r="P7" s="11"/>
      <c r="Q7" s="11">
        <f>I7*P7/100</f>
        <v>0</v>
      </c>
      <c r="R7" s="11">
        <v>100</v>
      </c>
      <c r="S7" s="4">
        <f>I7*R7/100</f>
        <v>0</v>
      </c>
      <c r="T7" s="4"/>
    </row>
    <row r="8" spans="1:20" ht="17.25" x14ac:dyDescent="0.35">
      <c r="A8" s="4"/>
      <c r="B8" s="4"/>
      <c r="C8" s="4"/>
      <c r="D8" s="4"/>
      <c r="E8" s="5"/>
      <c r="F8" s="5"/>
      <c r="G8" s="11" t="s">
        <v>31</v>
      </c>
      <c r="H8" s="11" t="s">
        <v>11</v>
      </c>
      <c r="I8" s="44"/>
      <c r="J8" s="49">
        <v>70</v>
      </c>
      <c r="K8" s="49">
        <f t="shared" ref="K8:K22" si="0">I8*J8/100</f>
        <v>0</v>
      </c>
      <c r="L8" s="49">
        <v>30</v>
      </c>
      <c r="M8" s="49">
        <f t="shared" ref="M8:M22" si="1">I8*L8/100</f>
        <v>0</v>
      </c>
      <c r="N8" s="49"/>
      <c r="O8" s="49">
        <f t="shared" ref="O8:O22" si="2">I8*N8/100</f>
        <v>0</v>
      </c>
      <c r="P8" s="49"/>
      <c r="Q8" s="49">
        <f t="shared" ref="Q8:Q22" si="3">I8*P8/100</f>
        <v>0</v>
      </c>
      <c r="R8" s="49"/>
      <c r="S8" s="4">
        <f t="shared" ref="S8:S22" si="4">I8*R8/100</f>
        <v>0</v>
      </c>
      <c r="T8" s="4"/>
    </row>
    <row r="9" spans="1:20" ht="17.25" x14ac:dyDescent="0.35">
      <c r="A9" s="4"/>
      <c r="B9" s="4"/>
      <c r="C9" s="61" t="s">
        <v>67</v>
      </c>
      <c r="D9" s="61"/>
      <c r="E9" s="5"/>
      <c r="F9" s="5"/>
      <c r="G9" s="11" t="s">
        <v>27</v>
      </c>
      <c r="H9" s="45" t="s">
        <v>57</v>
      </c>
      <c r="I9" s="44"/>
      <c r="J9" s="42">
        <v>65</v>
      </c>
      <c r="K9" s="42">
        <f t="shared" si="0"/>
        <v>0</v>
      </c>
      <c r="L9" s="42">
        <v>15</v>
      </c>
      <c r="M9" s="42">
        <f t="shared" si="1"/>
        <v>0</v>
      </c>
      <c r="N9" s="42"/>
      <c r="O9" s="42">
        <f t="shared" si="2"/>
        <v>0</v>
      </c>
      <c r="P9" s="42">
        <v>10</v>
      </c>
      <c r="Q9" s="42">
        <f t="shared" si="3"/>
        <v>0</v>
      </c>
      <c r="R9" s="42">
        <v>10</v>
      </c>
      <c r="S9" s="4">
        <f t="shared" si="4"/>
        <v>0</v>
      </c>
      <c r="T9" s="4"/>
    </row>
    <row r="10" spans="1:20" ht="17.25" x14ac:dyDescent="0.35">
      <c r="A10" s="4"/>
      <c r="B10" s="11" t="s">
        <v>83</v>
      </c>
      <c r="C10" s="11"/>
      <c r="D10" s="11">
        <f>D6*D7*1000</f>
        <v>560</v>
      </c>
      <c r="E10" s="5"/>
      <c r="F10" s="5"/>
      <c r="G10" s="11" t="s">
        <v>32</v>
      </c>
      <c r="H10" s="45" t="s">
        <v>58</v>
      </c>
      <c r="I10" s="44"/>
      <c r="J10" s="42">
        <v>65</v>
      </c>
      <c r="K10" s="42">
        <f t="shared" si="0"/>
        <v>0</v>
      </c>
      <c r="L10" s="42">
        <v>15</v>
      </c>
      <c r="M10" s="42">
        <f t="shared" si="1"/>
        <v>0</v>
      </c>
      <c r="N10" s="42"/>
      <c r="O10" s="42">
        <f t="shared" si="2"/>
        <v>0</v>
      </c>
      <c r="P10" s="42">
        <v>10</v>
      </c>
      <c r="Q10" s="42">
        <f t="shared" si="3"/>
        <v>0</v>
      </c>
      <c r="R10" s="42">
        <v>10</v>
      </c>
      <c r="S10" s="4">
        <f t="shared" si="4"/>
        <v>0</v>
      </c>
      <c r="T10" s="4"/>
    </row>
    <row r="11" spans="1:20" ht="17.25" x14ac:dyDescent="0.35">
      <c r="A11" s="4"/>
      <c r="B11" s="11" t="s">
        <v>54</v>
      </c>
      <c r="C11" s="11"/>
      <c r="D11" s="42"/>
      <c r="E11" s="5"/>
      <c r="F11" s="5"/>
      <c r="G11" s="11" t="s">
        <v>33</v>
      </c>
      <c r="H11" s="45" t="s">
        <v>59</v>
      </c>
      <c r="I11" s="44"/>
      <c r="J11" s="42">
        <v>75</v>
      </c>
      <c r="K11" s="42">
        <f t="shared" si="0"/>
        <v>0</v>
      </c>
      <c r="L11" s="42"/>
      <c r="M11" s="42">
        <f t="shared" si="1"/>
        <v>0</v>
      </c>
      <c r="N11" s="42"/>
      <c r="O11" s="42">
        <f t="shared" si="2"/>
        <v>0</v>
      </c>
      <c r="P11" s="42">
        <v>10</v>
      </c>
      <c r="Q11" s="42">
        <f t="shared" si="3"/>
        <v>0</v>
      </c>
      <c r="R11" s="42">
        <v>15</v>
      </c>
      <c r="S11" s="4">
        <f t="shared" si="4"/>
        <v>0</v>
      </c>
      <c r="T11" s="4"/>
    </row>
    <row r="12" spans="1:20" ht="17.25" x14ac:dyDescent="0.35">
      <c r="A12" s="4"/>
      <c r="B12" s="11" t="s">
        <v>3</v>
      </c>
      <c r="C12" s="11"/>
      <c r="D12" s="42">
        <v>30</v>
      </c>
      <c r="E12" s="5"/>
      <c r="F12" s="5"/>
      <c r="G12" s="11" t="s">
        <v>34</v>
      </c>
      <c r="H12" s="45" t="s">
        <v>60</v>
      </c>
      <c r="I12" s="44"/>
      <c r="J12" s="42">
        <v>60</v>
      </c>
      <c r="K12" s="42">
        <f t="shared" si="0"/>
        <v>0</v>
      </c>
      <c r="L12" s="42">
        <v>40</v>
      </c>
      <c r="M12" s="42">
        <f t="shared" si="1"/>
        <v>0</v>
      </c>
      <c r="N12" s="42"/>
      <c r="O12" s="42">
        <f t="shared" si="2"/>
        <v>0</v>
      </c>
      <c r="P12" s="42"/>
      <c r="Q12" s="42">
        <f t="shared" si="3"/>
        <v>0</v>
      </c>
      <c r="R12" s="42"/>
      <c r="S12" s="4">
        <f t="shared" si="4"/>
        <v>0</v>
      </c>
      <c r="T12" s="4"/>
    </row>
    <row r="13" spans="1:20" ht="17.25" x14ac:dyDescent="0.35">
      <c r="A13" s="4"/>
      <c r="B13" s="4"/>
      <c r="C13" s="4"/>
      <c r="D13" s="4"/>
      <c r="E13" s="5"/>
      <c r="F13" s="5"/>
      <c r="G13" s="11" t="s">
        <v>35</v>
      </c>
      <c r="H13" s="45" t="s">
        <v>61</v>
      </c>
      <c r="I13" s="44"/>
      <c r="J13" s="42">
        <v>60</v>
      </c>
      <c r="K13" s="42">
        <f t="shared" si="0"/>
        <v>0</v>
      </c>
      <c r="L13" s="42">
        <v>20</v>
      </c>
      <c r="M13" s="42">
        <f t="shared" si="1"/>
        <v>0</v>
      </c>
      <c r="N13" s="42"/>
      <c r="O13" s="42">
        <f t="shared" si="2"/>
        <v>0</v>
      </c>
      <c r="P13" s="42">
        <v>10</v>
      </c>
      <c r="Q13" s="42">
        <f t="shared" si="3"/>
        <v>0</v>
      </c>
      <c r="R13" s="42">
        <v>10</v>
      </c>
      <c r="S13" s="4">
        <f t="shared" si="4"/>
        <v>0</v>
      </c>
      <c r="T13" s="4"/>
    </row>
    <row r="14" spans="1:20" ht="17.25" x14ac:dyDescent="0.35">
      <c r="A14" s="4"/>
      <c r="B14" s="4"/>
      <c r="C14" s="13"/>
      <c r="D14" s="13">
        <f>IF(D11,D11*D12,D10*D12)</f>
        <v>16800</v>
      </c>
      <c r="E14" s="5"/>
      <c r="F14" s="5"/>
      <c r="G14" s="11" t="s">
        <v>36</v>
      </c>
      <c r="H14" s="45" t="s">
        <v>62</v>
      </c>
      <c r="I14" s="44"/>
      <c r="J14" s="42">
        <v>60</v>
      </c>
      <c r="K14" s="42">
        <f t="shared" si="0"/>
        <v>0</v>
      </c>
      <c r="L14" s="42"/>
      <c r="M14" s="42">
        <f t="shared" si="1"/>
        <v>0</v>
      </c>
      <c r="N14" s="42">
        <v>40</v>
      </c>
      <c r="O14" s="42">
        <f t="shared" si="2"/>
        <v>0</v>
      </c>
      <c r="P14" s="42"/>
      <c r="Q14" s="42">
        <f t="shared" si="3"/>
        <v>0</v>
      </c>
      <c r="R14" s="42"/>
      <c r="S14" s="4">
        <f t="shared" si="4"/>
        <v>0</v>
      </c>
      <c r="T14" s="4"/>
    </row>
    <row r="15" spans="1:20" ht="17.25" x14ac:dyDescent="0.35">
      <c r="A15" s="4"/>
      <c r="B15" s="4"/>
      <c r="C15" s="50" t="s">
        <v>68</v>
      </c>
      <c r="D15" s="14"/>
      <c r="E15" s="5"/>
      <c r="F15" s="5"/>
      <c r="G15" s="11" t="s">
        <v>37</v>
      </c>
      <c r="H15" s="45" t="s">
        <v>14</v>
      </c>
      <c r="I15" s="44"/>
      <c r="J15" s="42"/>
      <c r="K15" s="42">
        <f t="shared" si="0"/>
        <v>0</v>
      </c>
      <c r="L15" s="42"/>
      <c r="M15" s="42">
        <f t="shared" si="1"/>
        <v>0</v>
      </c>
      <c r="N15" s="42"/>
      <c r="O15" s="42">
        <f t="shared" si="2"/>
        <v>0</v>
      </c>
      <c r="P15" s="42"/>
      <c r="Q15" s="42">
        <f t="shared" si="3"/>
        <v>0</v>
      </c>
      <c r="R15" s="42"/>
      <c r="S15" s="4">
        <f t="shared" si="4"/>
        <v>0</v>
      </c>
      <c r="T15" s="4"/>
    </row>
    <row r="16" spans="1:20" ht="17.25" x14ac:dyDescent="0.35">
      <c r="A16" s="4"/>
      <c r="B16" s="11" t="s">
        <v>64</v>
      </c>
      <c r="C16" s="21" t="s">
        <v>63</v>
      </c>
      <c r="D16" s="21" t="s">
        <v>88</v>
      </c>
      <c r="E16" s="5"/>
      <c r="F16" s="5"/>
      <c r="G16" s="11" t="s">
        <v>38</v>
      </c>
      <c r="H16" s="45" t="s">
        <v>14</v>
      </c>
      <c r="I16" s="44"/>
      <c r="J16" s="42"/>
      <c r="K16" s="42">
        <f t="shared" si="0"/>
        <v>0</v>
      </c>
      <c r="L16" s="42"/>
      <c r="M16" s="42">
        <f t="shared" si="1"/>
        <v>0</v>
      </c>
      <c r="N16" s="42"/>
      <c r="O16" s="42">
        <f t="shared" si="2"/>
        <v>0</v>
      </c>
      <c r="P16" s="42"/>
      <c r="Q16" s="42">
        <f t="shared" si="3"/>
        <v>0</v>
      </c>
      <c r="R16" s="42"/>
      <c r="S16" s="4">
        <f t="shared" si="4"/>
        <v>0</v>
      </c>
      <c r="T16" s="4"/>
    </row>
    <row r="17" spans="1:20" ht="17.25" x14ac:dyDescent="0.35">
      <c r="A17" s="4"/>
      <c r="B17" s="22" t="s">
        <v>4</v>
      </c>
      <c r="C17" s="43">
        <v>0.45</v>
      </c>
      <c r="D17" s="21">
        <f>C17*D14</f>
        <v>7560</v>
      </c>
      <c r="E17" s="5"/>
      <c r="F17" s="5"/>
      <c r="G17" s="11" t="s">
        <v>39</v>
      </c>
      <c r="H17" s="45" t="s">
        <v>14</v>
      </c>
      <c r="I17" s="44"/>
      <c r="J17" s="42"/>
      <c r="K17" s="42">
        <f t="shared" si="0"/>
        <v>0</v>
      </c>
      <c r="L17" s="42"/>
      <c r="M17" s="42">
        <f t="shared" si="1"/>
        <v>0</v>
      </c>
      <c r="N17" s="42"/>
      <c r="O17" s="42">
        <f t="shared" si="2"/>
        <v>0</v>
      </c>
      <c r="P17" s="42"/>
      <c r="Q17" s="42">
        <f t="shared" si="3"/>
        <v>0</v>
      </c>
      <c r="R17" s="42"/>
      <c r="S17" s="4">
        <f t="shared" si="4"/>
        <v>0</v>
      </c>
      <c r="T17" s="4"/>
    </row>
    <row r="18" spans="1:20" ht="17.25" x14ac:dyDescent="0.35">
      <c r="A18" s="4"/>
      <c r="B18" s="11" t="s">
        <v>5</v>
      </c>
      <c r="C18" s="43">
        <f>0.8*15%</f>
        <v>0.12</v>
      </c>
      <c r="D18" s="21">
        <f>C18*D14</f>
        <v>2016</v>
      </c>
      <c r="E18" s="5"/>
      <c r="F18" s="5"/>
      <c r="G18" s="11" t="s">
        <v>40</v>
      </c>
      <c r="H18" s="45" t="s">
        <v>14</v>
      </c>
      <c r="I18" s="44"/>
      <c r="J18" s="42"/>
      <c r="K18" s="42">
        <f t="shared" si="0"/>
        <v>0</v>
      </c>
      <c r="L18" s="42"/>
      <c r="M18" s="42">
        <f t="shared" si="1"/>
        <v>0</v>
      </c>
      <c r="N18" s="42"/>
      <c r="O18" s="42">
        <f t="shared" si="2"/>
        <v>0</v>
      </c>
      <c r="P18" s="42"/>
      <c r="Q18" s="42">
        <f t="shared" si="3"/>
        <v>0</v>
      </c>
      <c r="R18" s="42"/>
      <c r="S18" s="4">
        <f t="shared" si="4"/>
        <v>0</v>
      </c>
      <c r="T18" s="4"/>
    </row>
    <row r="19" spans="1:20" ht="17.25" x14ac:dyDescent="0.35">
      <c r="A19" s="4"/>
      <c r="B19" s="11" t="s">
        <v>6</v>
      </c>
      <c r="C19" s="43">
        <v>0.15</v>
      </c>
      <c r="D19" s="21">
        <f>C19*D14</f>
        <v>2520</v>
      </c>
      <c r="E19" s="5"/>
      <c r="F19" s="5"/>
      <c r="G19" s="11" t="s">
        <v>41</v>
      </c>
      <c r="H19" s="45" t="s">
        <v>14</v>
      </c>
      <c r="I19" s="44"/>
      <c r="J19" s="42"/>
      <c r="K19" s="42">
        <f t="shared" si="0"/>
        <v>0</v>
      </c>
      <c r="L19" s="42"/>
      <c r="M19" s="42">
        <f t="shared" si="1"/>
        <v>0</v>
      </c>
      <c r="N19" s="42"/>
      <c r="O19" s="42">
        <f t="shared" si="2"/>
        <v>0</v>
      </c>
      <c r="P19" s="42"/>
      <c r="Q19" s="42">
        <f t="shared" si="3"/>
        <v>0</v>
      </c>
      <c r="R19" s="42"/>
      <c r="S19" s="4">
        <f t="shared" si="4"/>
        <v>0</v>
      </c>
      <c r="T19" s="4"/>
    </row>
    <row r="20" spans="1:20" ht="17.25" x14ac:dyDescent="0.35">
      <c r="A20" s="4"/>
      <c r="B20" s="11" t="s">
        <v>7</v>
      </c>
      <c r="C20" s="43">
        <v>0.08</v>
      </c>
      <c r="D20" s="21">
        <f>C20*D14</f>
        <v>1344</v>
      </c>
      <c r="E20" s="5"/>
      <c r="F20" s="5"/>
      <c r="G20" s="11" t="s">
        <v>42</v>
      </c>
      <c r="H20" s="45" t="s">
        <v>14</v>
      </c>
      <c r="I20" s="44"/>
      <c r="J20" s="42"/>
      <c r="K20" s="42">
        <f t="shared" si="0"/>
        <v>0</v>
      </c>
      <c r="L20" s="42"/>
      <c r="M20" s="42">
        <f t="shared" si="1"/>
        <v>0</v>
      </c>
      <c r="N20" s="42"/>
      <c r="O20" s="42">
        <f t="shared" si="2"/>
        <v>0</v>
      </c>
      <c r="P20" s="42"/>
      <c r="Q20" s="42">
        <f t="shared" si="3"/>
        <v>0</v>
      </c>
      <c r="R20" s="42"/>
      <c r="S20" s="4">
        <f t="shared" si="4"/>
        <v>0</v>
      </c>
      <c r="T20" s="4"/>
    </row>
    <row r="21" spans="1:20" ht="17.25" x14ac:dyDescent="0.35">
      <c r="A21" s="4"/>
      <c r="B21" s="11" t="s">
        <v>8</v>
      </c>
      <c r="C21" s="43">
        <f>0.75*20%</f>
        <v>0.15000000000000002</v>
      </c>
      <c r="D21" s="21">
        <f>C21*D14</f>
        <v>2520.0000000000005</v>
      </c>
      <c r="E21" s="5"/>
      <c r="F21" s="5"/>
      <c r="G21" s="11" t="s">
        <v>43</v>
      </c>
      <c r="H21" s="45" t="s">
        <v>14</v>
      </c>
      <c r="I21" s="44"/>
      <c r="J21" s="42"/>
      <c r="K21" s="42">
        <f t="shared" si="0"/>
        <v>0</v>
      </c>
      <c r="L21" s="42"/>
      <c r="M21" s="42">
        <f t="shared" si="1"/>
        <v>0</v>
      </c>
      <c r="N21" s="42"/>
      <c r="O21" s="42">
        <f t="shared" si="2"/>
        <v>0</v>
      </c>
      <c r="P21" s="42"/>
      <c r="Q21" s="42">
        <f t="shared" si="3"/>
        <v>0</v>
      </c>
      <c r="R21" s="42"/>
      <c r="S21" s="4">
        <f t="shared" si="4"/>
        <v>0</v>
      </c>
      <c r="T21" s="4"/>
    </row>
    <row r="22" spans="1:20" ht="17.25" x14ac:dyDescent="0.35">
      <c r="A22" s="4"/>
      <c r="B22" s="11" t="s">
        <v>9</v>
      </c>
      <c r="C22" s="43">
        <f>0.25*20%</f>
        <v>0.05</v>
      </c>
      <c r="D22" s="21">
        <f>C22*D14</f>
        <v>840</v>
      </c>
      <c r="E22" s="5"/>
      <c r="F22" s="5"/>
      <c r="G22" s="11" t="s">
        <v>44</v>
      </c>
      <c r="H22" s="45" t="s">
        <v>14</v>
      </c>
      <c r="I22" s="44"/>
      <c r="J22" s="42"/>
      <c r="K22" s="42">
        <f t="shared" si="0"/>
        <v>0</v>
      </c>
      <c r="L22" s="42"/>
      <c r="M22" s="42">
        <f t="shared" si="1"/>
        <v>0</v>
      </c>
      <c r="N22" s="42"/>
      <c r="O22" s="42">
        <f t="shared" si="2"/>
        <v>0</v>
      </c>
      <c r="P22" s="42"/>
      <c r="Q22" s="42">
        <f t="shared" si="3"/>
        <v>0</v>
      </c>
      <c r="R22" s="42"/>
      <c r="S22" s="4">
        <f t="shared" si="4"/>
        <v>0</v>
      </c>
      <c r="T22" s="4"/>
    </row>
    <row r="23" spans="1:20" ht="17.25" x14ac:dyDescent="0.35">
      <c r="A23" s="4"/>
      <c r="B23" s="4"/>
      <c r="C23" s="40" t="s">
        <v>87</v>
      </c>
      <c r="D23" s="5"/>
      <c r="E23" s="5"/>
      <c r="F23" s="5"/>
      <c r="G23" s="17"/>
      <c r="H23" s="11" t="s">
        <v>70</v>
      </c>
      <c r="I23" s="18">
        <f>SUM(I3:I22)*1000</f>
        <v>0</v>
      </c>
      <c r="J23" s="18">
        <f>SUM(K3:K22)*1000</f>
        <v>0</v>
      </c>
      <c r="K23" s="18"/>
      <c r="L23" s="18">
        <f>SUM(M3:M22)*1000</f>
        <v>0</v>
      </c>
      <c r="M23" s="18"/>
      <c r="N23" s="18">
        <f>SUM(O3:O22)*1000</f>
        <v>0</v>
      </c>
      <c r="O23" s="18"/>
      <c r="P23" s="18">
        <f>SUM(Q3:Q22)*1000</f>
        <v>0</v>
      </c>
      <c r="Q23" s="18"/>
      <c r="R23" s="18">
        <f>SUM(S3:S22)*1000</f>
        <v>0</v>
      </c>
      <c r="S23" s="4"/>
      <c r="T23" s="4"/>
    </row>
    <row r="24" spans="1:20" ht="17.25" x14ac:dyDescent="0.35">
      <c r="A24" s="4"/>
      <c r="B24" s="4"/>
      <c r="C24" s="37"/>
      <c r="D24" s="41" t="s">
        <v>84</v>
      </c>
      <c r="E24" s="5"/>
      <c r="F24" s="5"/>
      <c r="G24" s="19"/>
      <c r="H24" s="11" t="s">
        <v>56</v>
      </c>
      <c r="I24" s="18">
        <f>SUM(D17:D22)</f>
        <v>16800</v>
      </c>
      <c r="J24" s="18">
        <f>D17</f>
        <v>7560</v>
      </c>
      <c r="K24" s="18"/>
      <c r="L24" s="18">
        <f>D18</f>
        <v>2016</v>
      </c>
      <c r="M24" s="18"/>
      <c r="N24" s="18">
        <f>D20</f>
        <v>1344</v>
      </c>
      <c r="O24" s="18"/>
      <c r="P24" s="18">
        <f>D19</f>
        <v>2520</v>
      </c>
      <c r="Q24" s="18"/>
      <c r="R24" s="18">
        <f>D21+D22</f>
        <v>3360.0000000000005</v>
      </c>
      <c r="S24" s="4"/>
      <c r="T24" s="4"/>
    </row>
    <row r="25" spans="1:20" ht="17.25" x14ac:dyDescent="0.35">
      <c r="A25" s="4"/>
      <c r="B25" s="4"/>
      <c r="C25" s="38"/>
      <c r="D25" s="41" t="s">
        <v>85</v>
      </c>
      <c r="E25" s="5"/>
      <c r="F25" s="5"/>
      <c r="G25" s="19"/>
      <c r="H25" s="11" t="s">
        <v>55</v>
      </c>
      <c r="I25" s="18">
        <f>I23-D14</f>
        <v>-16800</v>
      </c>
      <c r="J25" s="18">
        <f>J23-D17</f>
        <v>-7560</v>
      </c>
      <c r="K25" s="18"/>
      <c r="L25" s="18">
        <f>L23-D18</f>
        <v>-2016</v>
      </c>
      <c r="M25" s="18"/>
      <c r="N25" s="18">
        <f>N23-D20</f>
        <v>-1344</v>
      </c>
      <c r="O25" s="18"/>
      <c r="P25" s="18">
        <f>P23-D19</f>
        <v>-2520</v>
      </c>
      <c r="Q25" s="18"/>
      <c r="R25" s="18">
        <f>R23-(D21+D22)</f>
        <v>-3360.0000000000005</v>
      </c>
      <c r="S25" s="4"/>
      <c r="T25" s="4"/>
    </row>
    <row r="26" spans="1:20" ht="17.25" hidden="1" x14ac:dyDescent="0.35">
      <c r="A26" s="4"/>
      <c r="B26" s="4"/>
      <c r="C26" s="39"/>
      <c r="D26" s="41" t="s">
        <v>46</v>
      </c>
      <c r="E26" s="5" t="s">
        <v>48</v>
      </c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7.25" hidden="1" x14ac:dyDescent="0.35">
      <c r="A27" s="4"/>
      <c r="B27" s="4"/>
      <c r="C27" s="5"/>
      <c r="D27" s="41" t="s">
        <v>47</v>
      </c>
      <c r="E27" s="5" t="s">
        <v>49</v>
      </c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7.25" hidden="1" x14ac:dyDescent="0.35">
      <c r="A28" s="4"/>
      <c r="B28" s="4"/>
      <c r="C28" s="5"/>
      <c r="D28" s="41" t="s">
        <v>45</v>
      </c>
      <c r="E28" s="5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7.25" hidden="1" x14ac:dyDescent="0.35">
      <c r="A29" s="4"/>
      <c r="B29" s="4"/>
      <c r="C29" s="5"/>
      <c r="D29" s="41"/>
      <c r="E29" s="5"/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7.25" hidden="1" x14ac:dyDescent="0.35">
      <c r="A30" s="4"/>
      <c r="B30" s="4"/>
      <c r="C30" s="5"/>
      <c r="D30" s="41"/>
      <c r="E30" s="5"/>
      <c r="F30" s="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7.25" hidden="1" x14ac:dyDescent="0.35">
      <c r="A31" s="4"/>
      <c r="B31" s="4"/>
      <c r="C31" s="20">
        <v>0.08</v>
      </c>
      <c r="D31" s="41" t="s">
        <v>51</v>
      </c>
      <c r="E31" s="5">
        <v>1</v>
      </c>
      <c r="F31" s="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7.25" hidden="1" x14ac:dyDescent="0.35">
      <c r="A32" s="4"/>
      <c r="B32" s="4"/>
      <c r="C32" s="20">
        <v>7.0000000000000007E-2</v>
      </c>
      <c r="D32" s="41" t="s">
        <v>50</v>
      </c>
      <c r="E32" s="5">
        <v>2</v>
      </c>
      <c r="F32" s="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7.25" hidden="1" x14ac:dyDescent="0.35">
      <c r="A33" s="4"/>
      <c r="B33" s="4"/>
      <c r="C33" s="20">
        <v>0.05</v>
      </c>
      <c r="D33" s="41" t="s">
        <v>52</v>
      </c>
      <c r="E33" s="5">
        <v>3</v>
      </c>
      <c r="F33" s="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7.25" hidden="1" x14ac:dyDescent="0.35">
      <c r="A34" s="4"/>
      <c r="B34" s="4"/>
      <c r="C34" s="20">
        <v>0.04</v>
      </c>
      <c r="D34" s="41" t="s">
        <v>53</v>
      </c>
      <c r="E34" s="5">
        <v>4</v>
      </c>
      <c r="F34" s="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7.25" hidden="1" x14ac:dyDescent="0.35">
      <c r="A35" s="4"/>
      <c r="B35" s="4"/>
      <c r="C35" s="20">
        <v>0.03</v>
      </c>
      <c r="D35" s="41">
        <v>1</v>
      </c>
      <c r="E35" s="5">
        <v>5</v>
      </c>
      <c r="F35" s="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7.25" hidden="1" x14ac:dyDescent="0.35">
      <c r="A36" s="4"/>
      <c r="B36" s="4"/>
      <c r="C36" s="20">
        <v>0.02</v>
      </c>
      <c r="D36" s="41">
        <v>2</v>
      </c>
      <c r="E36" s="5">
        <v>6</v>
      </c>
      <c r="F36" s="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7.25" hidden="1" x14ac:dyDescent="0.35">
      <c r="A37" s="4"/>
      <c r="B37" s="4"/>
      <c r="C37" s="5"/>
      <c r="D37" s="41">
        <v>3</v>
      </c>
      <c r="E37" s="5">
        <v>7</v>
      </c>
      <c r="F37" s="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7.25" hidden="1" x14ac:dyDescent="0.35">
      <c r="A38" s="4"/>
      <c r="B38" s="4"/>
      <c r="C38" s="5"/>
      <c r="D38" s="41">
        <v>4</v>
      </c>
      <c r="E38" s="5">
        <v>8</v>
      </c>
      <c r="F38" s="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7.25" hidden="1" x14ac:dyDescent="0.35">
      <c r="A39" s="4"/>
      <c r="B39" s="4"/>
      <c r="C39" s="5"/>
      <c r="D39" s="41">
        <v>5</v>
      </c>
      <c r="E39" s="5">
        <v>9</v>
      </c>
      <c r="F39" s="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7.25" hidden="1" x14ac:dyDescent="0.35">
      <c r="A40" s="4"/>
      <c r="B40" s="4"/>
      <c r="C40" s="5"/>
      <c r="D40" s="41">
        <v>6</v>
      </c>
      <c r="E40" s="5">
        <v>10</v>
      </c>
      <c r="F40" s="5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7.25" hidden="1" x14ac:dyDescent="0.35">
      <c r="A41" s="4"/>
      <c r="B41" s="4"/>
      <c r="C41" s="5"/>
      <c r="D41" s="41">
        <v>7</v>
      </c>
      <c r="E41" s="5">
        <v>11</v>
      </c>
      <c r="F41" s="5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7.25" hidden="1" x14ac:dyDescent="0.35">
      <c r="A42" s="4"/>
      <c r="B42" s="4"/>
      <c r="C42" s="5"/>
      <c r="D42" s="41">
        <v>8</v>
      </c>
      <c r="E42" s="5">
        <v>12</v>
      </c>
      <c r="F42" s="5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7.25" hidden="1" x14ac:dyDescent="0.35">
      <c r="A43" s="4"/>
      <c r="B43" s="4"/>
      <c r="C43" s="5"/>
      <c r="D43" s="41">
        <v>9</v>
      </c>
      <c r="E43" s="5">
        <v>13</v>
      </c>
      <c r="F43" s="5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7.25" hidden="1" x14ac:dyDescent="0.35">
      <c r="A44" s="4"/>
      <c r="B44" s="4"/>
      <c r="C44" s="5"/>
      <c r="D44" s="41">
        <v>10</v>
      </c>
      <c r="E44" s="5">
        <v>14</v>
      </c>
      <c r="F44" s="5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7.25" hidden="1" x14ac:dyDescent="0.35">
      <c r="A45" s="4"/>
      <c r="B45" s="4"/>
      <c r="C45" s="5"/>
      <c r="D45" s="41">
        <v>11</v>
      </c>
      <c r="E45" s="5">
        <v>15</v>
      </c>
      <c r="F45" s="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7.25" hidden="1" x14ac:dyDescent="0.35">
      <c r="A46" s="4"/>
      <c r="B46" s="4"/>
      <c r="C46" s="5"/>
      <c r="D46" s="41">
        <v>12</v>
      </c>
      <c r="E46" s="5">
        <v>16</v>
      </c>
      <c r="F46" s="5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7.25" hidden="1" x14ac:dyDescent="0.35">
      <c r="A47" s="4"/>
      <c r="B47" s="4"/>
      <c r="C47" s="5"/>
      <c r="D47" s="41">
        <v>13</v>
      </c>
      <c r="E47" s="5">
        <v>17</v>
      </c>
      <c r="F47" s="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7.25" hidden="1" x14ac:dyDescent="0.35">
      <c r="A48" s="4"/>
      <c r="B48" s="4"/>
      <c r="C48" s="5"/>
      <c r="D48" s="41">
        <v>14</v>
      </c>
      <c r="E48" s="5">
        <v>18</v>
      </c>
      <c r="F48" s="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7.25" hidden="1" x14ac:dyDescent="0.35">
      <c r="A49" s="4"/>
      <c r="B49" s="4"/>
      <c r="C49" s="5"/>
      <c r="D49" s="41">
        <v>15</v>
      </c>
      <c r="E49" s="5">
        <v>19</v>
      </c>
      <c r="F49" s="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7.25" hidden="1" x14ac:dyDescent="0.35">
      <c r="A50" s="4"/>
      <c r="B50" s="4"/>
      <c r="C50" s="5"/>
      <c r="D50" s="41">
        <v>16</v>
      </c>
      <c r="E50" s="5">
        <v>20</v>
      </c>
      <c r="F50" s="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7.25" hidden="1" x14ac:dyDescent="0.35">
      <c r="A51" s="4"/>
      <c r="B51" s="4"/>
      <c r="C51" s="5"/>
      <c r="D51" s="41">
        <v>17</v>
      </c>
      <c r="E51" s="5">
        <v>21</v>
      </c>
      <c r="F51" s="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7.25" hidden="1" x14ac:dyDescent="0.35">
      <c r="A52" s="4"/>
      <c r="B52" s="4"/>
      <c r="C52" s="5"/>
      <c r="D52" s="41">
        <v>18</v>
      </c>
      <c r="E52" s="5">
        <v>22</v>
      </c>
      <c r="F52" s="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7.25" hidden="1" x14ac:dyDescent="0.35">
      <c r="A53" s="4"/>
      <c r="B53" s="4"/>
      <c r="C53" s="5"/>
      <c r="D53" s="41">
        <v>19</v>
      </c>
      <c r="E53" s="5">
        <v>23</v>
      </c>
      <c r="F53" s="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7.25" hidden="1" x14ac:dyDescent="0.35">
      <c r="A54" s="4"/>
      <c r="B54" s="4"/>
      <c r="C54" s="5"/>
      <c r="D54" s="41">
        <v>20</v>
      </c>
      <c r="E54" s="5">
        <v>24</v>
      </c>
      <c r="F54" s="5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7.25" hidden="1" x14ac:dyDescent="0.35">
      <c r="A55" s="4"/>
      <c r="B55" s="4"/>
      <c r="C55" s="5"/>
      <c r="D55" s="41"/>
      <c r="E55" s="5">
        <v>25</v>
      </c>
      <c r="F55" s="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7.25" hidden="1" x14ac:dyDescent="0.35">
      <c r="A56" s="4"/>
      <c r="B56" s="4"/>
      <c r="C56" s="5"/>
      <c r="D56" s="41"/>
      <c r="E56" s="5">
        <v>26</v>
      </c>
      <c r="F56" s="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7.25" hidden="1" x14ac:dyDescent="0.35">
      <c r="A57" s="4"/>
      <c r="B57" s="4"/>
      <c r="C57" s="5"/>
      <c r="D57" s="41"/>
      <c r="E57" s="5">
        <v>27</v>
      </c>
      <c r="F57" s="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7.25" hidden="1" x14ac:dyDescent="0.35">
      <c r="A58" s="4"/>
      <c r="B58" s="4"/>
      <c r="C58" s="5"/>
      <c r="D58" s="41"/>
      <c r="E58" s="5">
        <v>28</v>
      </c>
      <c r="F58" s="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7.25" hidden="1" x14ac:dyDescent="0.35">
      <c r="A59" s="4"/>
      <c r="B59" s="4"/>
      <c r="C59" s="5"/>
      <c r="D59" s="41"/>
      <c r="E59" s="5">
        <v>29</v>
      </c>
      <c r="F59" s="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7.25" hidden="1" x14ac:dyDescent="0.35">
      <c r="A60" s="4"/>
      <c r="B60" s="4"/>
      <c r="C60" s="5"/>
      <c r="D60" s="41"/>
      <c r="E60" s="5">
        <v>30</v>
      </c>
      <c r="F60" s="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7.25" hidden="1" x14ac:dyDescent="0.35">
      <c r="A61" s="4"/>
      <c r="B61" s="4"/>
      <c r="C61" s="5"/>
      <c r="D61" s="41"/>
      <c r="E61" s="5">
        <v>31</v>
      </c>
      <c r="F61" s="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7.25" hidden="1" x14ac:dyDescent="0.35">
      <c r="A62" s="4"/>
      <c r="B62" s="4"/>
      <c r="C62" s="5"/>
      <c r="D62" s="41"/>
      <c r="E62" s="5">
        <v>32</v>
      </c>
      <c r="F62" s="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7.25" hidden="1" x14ac:dyDescent="0.35">
      <c r="A63" s="4"/>
      <c r="B63" s="4"/>
      <c r="C63" s="5"/>
      <c r="D63" s="41"/>
      <c r="E63" s="5">
        <v>33</v>
      </c>
      <c r="F63" s="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7.25" hidden="1" x14ac:dyDescent="0.35">
      <c r="A64" s="4"/>
      <c r="B64" s="4"/>
      <c r="C64" s="5"/>
      <c r="D64" s="41"/>
      <c r="E64" s="5">
        <v>34</v>
      </c>
      <c r="F64" s="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7.25" hidden="1" x14ac:dyDescent="0.35">
      <c r="A65" s="4"/>
      <c r="B65" s="4"/>
      <c r="C65" s="5"/>
      <c r="D65" s="41"/>
      <c r="E65" s="5">
        <v>35</v>
      </c>
      <c r="F65" s="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7.25" hidden="1" x14ac:dyDescent="0.35">
      <c r="A66" s="4"/>
      <c r="B66" s="4"/>
      <c r="C66" s="5"/>
      <c r="D66" s="41"/>
      <c r="E66" s="5">
        <v>36</v>
      </c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7.25" hidden="1" x14ac:dyDescent="0.35">
      <c r="A67" s="4"/>
      <c r="B67" s="4"/>
      <c r="C67" s="5"/>
      <c r="D67" s="41"/>
      <c r="E67" s="5">
        <v>37</v>
      </c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7.25" hidden="1" x14ac:dyDescent="0.35">
      <c r="A68" s="4"/>
      <c r="B68" s="4"/>
      <c r="C68" s="5"/>
      <c r="D68" s="41"/>
      <c r="E68" s="5">
        <v>38</v>
      </c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7.25" hidden="1" x14ac:dyDescent="0.35">
      <c r="A69" s="4"/>
      <c r="B69" s="4"/>
      <c r="C69" s="5"/>
      <c r="D69" s="41"/>
      <c r="E69" s="5">
        <v>39</v>
      </c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7.25" hidden="1" x14ac:dyDescent="0.35">
      <c r="A70" s="4"/>
      <c r="B70" s="4"/>
      <c r="C70" s="5"/>
      <c r="D70" s="41"/>
      <c r="E70" s="5">
        <v>40</v>
      </c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7.25" hidden="1" x14ac:dyDescent="0.35">
      <c r="A71" s="4"/>
      <c r="B71" s="4"/>
      <c r="C71" s="5"/>
      <c r="D71" s="41"/>
      <c r="E71" s="5">
        <v>41</v>
      </c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7.25" hidden="1" x14ac:dyDescent="0.35">
      <c r="A72" s="4"/>
      <c r="B72" s="4"/>
      <c r="C72" s="5"/>
      <c r="D72" s="41"/>
      <c r="E72" s="5">
        <v>42</v>
      </c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7.25" hidden="1" x14ac:dyDescent="0.35">
      <c r="A73" s="4"/>
      <c r="B73" s="4"/>
      <c r="C73" s="5"/>
      <c r="D73" s="41"/>
      <c r="E73" s="5">
        <v>43</v>
      </c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7.25" hidden="1" x14ac:dyDescent="0.35">
      <c r="A74" s="4"/>
      <c r="B74" s="4"/>
      <c r="C74" s="5"/>
      <c r="D74" s="41"/>
      <c r="E74" s="5">
        <v>44</v>
      </c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7.25" hidden="1" x14ac:dyDescent="0.35">
      <c r="A75" s="4"/>
      <c r="B75" s="4"/>
      <c r="C75" s="5"/>
      <c r="D75" s="41"/>
      <c r="E75" s="5">
        <v>45</v>
      </c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7.25" hidden="1" x14ac:dyDescent="0.35">
      <c r="A76" s="4"/>
      <c r="B76" s="4"/>
      <c r="C76" s="5"/>
      <c r="D76" s="41"/>
      <c r="E76" s="5">
        <v>46</v>
      </c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7.25" hidden="1" x14ac:dyDescent="0.35">
      <c r="A77" s="4"/>
      <c r="B77" s="4"/>
      <c r="C77" s="5"/>
      <c r="D77" s="41"/>
      <c r="E77" s="5">
        <v>47</v>
      </c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7.25" hidden="1" x14ac:dyDescent="0.35">
      <c r="A78" s="4"/>
      <c r="B78" s="4"/>
      <c r="C78" s="5"/>
      <c r="D78" s="41"/>
      <c r="E78" s="5">
        <v>48</v>
      </c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7.25" hidden="1" x14ac:dyDescent="0.35">
      <c r="A79" s="4"/>
      <c r="B79" s="4"/>
      <c r="C79" s="5"/>
      <c r="D79" s="41"/>
      <c r="E79" s="5">
        <v>49</v>
      </c>
      <c r="F79" s="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7.25" hidden="1" x14ac:dyDescent="0.35">
      <c r="A80" s="4"/>
      <c r="B80" s="4"/>
      <c r="C80" s="5"/>
      <c r="D80" s="41"/>
      <c r="E80" s="5">
        <v>50</v>
      </c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7.25" hidden="1" x14ac:dyDescent="0.35">
      <c r="A81" s="4"/>
      <c r="B81" s="4"/>
      <c r="C81" s="5"/>
      <c r="D81" s="41"/>
      <c r="E81" s="5">
        <v>51</v>
      </c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7.25" hidden="1" x14ac:dyDescent="0.35">
      <c r="A82" s="4"/>
      <c r="B82" s="4"/>
      <c r="C82" s="5"/>
      <c r="D82" s="41"/>
      <c r="E82" s="5">
        <v>52</v>
      </c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7.25" hidden="1" x14ac:dyDescent="0.35">
      <c r="A83" s="4"/>
      <c r="B83" s="4"/>
      <c r="C83" s="5"/>
      <c r="D83" s="41"/>
      <c r="E83" s="5">
        <v>53</v>
      </c>
      <c r="F83" s="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7.25" hidden="1" x14ac:dyDescent="0.35">
      <c r="A84" s="4"/>
      <c r="B84" s="4"/>
      <c r="C84" s="5"/>
      <c r="D84" s="41"/>
      <c r="E84" s="5">
        <v>54</v>
      </c>
      <c r="F84" s="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7.25" hidden="1" x14ac:dyDescent="0.35">
      <c r="A85" s="4"/>
      <c r="B85" s="4"/>
      <c r="C85" s="5"/>
      <c r="D85" s="41"/>
      <c r="E85" s="5">
        <v>55</v>
      </c>
      <c r="F85" s="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7.25" hidden="1" x14ac:dyDescent="0.35">
      <c r="A86" s="4"/>
      <c r="B86" s="4"/>
      <c r="C86" s="5"/>
      <c r="D86" s="41"/>
      <c r="E86" s="5">
        <v>56</v>
      </c>
      <c r="F86" s="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7.25" hidden="1" x14ac:dyDescent="0.35">
      <c r="A87" s="4"/>
      <c r="B87" s="4"/>
      <c r="C87" s="5"/>
      <c r="D87" s="41"/>
      <c r="E87" s="5">
        <v>57</v>
      </c>
      <c r="F87" s="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7.25" hidden="1" x14ac:dyDescent="0.35">
      <c r="A88" s="4"/>
      <c r="B88" s="4"/>
      <c r="C88" s="5"/>
      <c r="D88" s="41"/>
      <c r="E88" s="5">
        <v>58</v>
      </c>
      <c r="F88" s="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7.25" hidden="1" x14ac:dyDescent="0.35">
      <c r="A89" s="4"/>
      <c r="B89" s="4"/>
      <c r="C89" s="5"/>
      <c r="D89" s="41"/>
      <c r="E89" s="5">
        <v>59</v>
      </c>
      <c r="F89" s="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7.25" hidden="1" x14ac:dyDescent="0.35">
      <c r="A90" s="4"/>
      <c r="B90" s="4"/>
      <c r="C90" s="5"/>
      <c r="D90" s="41"/>
      <c r="E90" s="5">
        <v>60</v>
      </c>
      <c r="F90" s="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7.25" hidden="1" x14ac:dyDescent="0.35">
      <c r="A91" s="4"/>
      <c r="B91" s="4"/>
      <c r="C91" s="5"/>
      <c r="D91" s="41"/>
      <c r="E91" s="5">
        <v>61</v>
      </c>
      <c r="F91" s="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7.25" hidden="1" x14ac:dyDescent="0.35">
      <c r="A92" s="4"/>
      <c r="B92" s="4"/>
      <c r="C92" s="5"/>
      <c r="D92" s="41"/>
      <c r="E92" s="5">
        <v>62</v>
      </c>
      <c r="F92" s="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7.25" hidden="1" x14ac:dyDescent="0.35">
      <c r="A93" s="4"/>
      <c r="B93" s="4"/>
      <c r="C93" s="5"/>
      <c r="D93" s="41"/>
      <c r="E93" s="5">
        <v>63</v>
      </c>
      <c r="F93" s="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7.25" hidden="1" x14ac:dyDescent="0.35">
      <c r="A94" s="4"/>
      <c r="B94" s="4"/>
      <c r="C94" s="5"/>
      <c r="D94" s="41"/>
      <c r="E94" s="5">
        <v>64</v>
      </c>
      <c r="F94" s="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7.25" hidden="1" x14ac:dyDescent="0.35">
      <c r="A95" s="4"/>
      <c r="B95" s="4"/>
      <c r="C95" s="5"/>
      <c r="D95" s="41"/>
      <c r="E95" s="5">
        <v>65</v>
      </c>
      <c r="F95" s="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7.25" hidden="1" x14ac:dyDescent="0.35">
      <c r="A96" s="4"/>
      <c r="B96" s="4"/>
      <c r="C96" s="5"/>
      <c r="D96" s="41"/>
      <c r="E96" s="5">
        <v>66</v>
      </c>
      <c r="F96" s="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7.25" hidden="1" x14ac:dyDescent="0.35">
      <c r="A97" s="4"/>
      <c r="B97" s="4"/>
      <c r="C97" s="5"/>
      <c r="D97" s="41"/>
      <c r="E97" s="5">
        <v>67</v>
      </c>
      <c r="F97" s="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7.25" hidden="1" x14ac:dyDescent="0.35">
      <c r="A98" s="4"/>
      <c r="B98" s="4"/>
      <c r="C98" s="5"/>
      <c r="D98" s="41"/>
      <c r="E98" s="5">
        <v>68</v>
      </c>
      <c r="F98" s="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7.25" hidden="1" x14ac:dyDescent="0.35">
      <c r="A99" s="4"/>
      <c r="B99" s="4"/>
      <c r="C99" s="5"/>
      <c r="D99" s="41"/>
      <c r="E99" s="5">
        <v>69</v>
      </c>
      <c r="F99" s="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7.25" hidden="1" x14ac:dyDescent="0.35">
      <c r="A100" s="4"/>
      <c r="B100" s="4"/>
      <c r="C100" s="5"/>
      <c r="D100" s="41"/>
      <c r="E100" s="5">
        <v>70</v>
      </c>
      <c r="F100" s="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7.25" hidden="1" x14ac:dyDescent="0.35">
      <c r="A101" s="4"/>
      <c r="B101" s="4"/>
      <c r="C101" s="5"/>
      <c r="D101" s="41"/>
      <c r="E101" s="5">
        <v>71</v>
      </c>
      <c r="F101" s="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7.25" hidden="1" x14ac:dyDescent="0.35">
      <c r="A102" s="4"/>
      <c r="B102" s="4"/>
      <c r="C102" s="5"/>
      <c r="D102" s="41"/>
      <c r="E102" s="5">
        <v>72</v>
      </c>
      <c r="F102" s="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7.25" hidden="1" x14ac:dyDescent="0.35">
      <c r="A103" s="4"/>
      <c r="B103" s="4"/>
      <c r="C103" s="5"/>
      <c r="D103" s="41"/>
      <c r="E103" s="5">
        <v>73</v>
      </c>
      <c r="F103" s="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7.25" hidden="1" x14ac:dyDescent="0.35">
      <c r="A104" s="4"/>
      <c r="B104" s="4"/>
      <c r="C104" s="5"/>
      <c r="D104" s="41"/>
      <c r="E104" s="5">
        <v>74</v>
      </c>
      <c r="F104" s="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7.25" hidden="1" x14ac:dyDescent="0.35">
      <c r="A105" s="4"/>
      <c r="B105" s="4"/>
      <c r="C105" s="5"/>
      <c r="D105" s="41"/>
      <c r="E105" s="5">
        <v>75</v>
      </c>
      <c r="F105" s="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7.25" hidden="1" x14ac:dyDescent="0.35">
      <c r="A106" s="4"/>
      <c r="B106" s="4"/>
      <c r="C106" s="5"/>
      <c r="D106" s="41"/>
      <c r="E106" s="5">
        <v>76</v>
      </c>
      <c r="F106" s="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7.25" hidden="1" x14ac:dyDescent="0.35">
      <c r="A107" s="4"/>
      <c r="B107" s="4"/>
      <c r="C107" s="5"/>
      <c r="D107" s="41"/>
      <c r="E107" s="5">
        <v>77</v>
      </c>
      <c r="F107" s="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7.25" hidden="1" x14ac:dyDescent="0.35">
      <c r="A108" s="4"/>
      <c r="B108" s="4"/>
      <c r="C108" s="5"/>
      <c r="D108" s="41"/>
      <c r="E108" s="5">
        <v>78</v>
      </c>
      <c r="F108" s="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7.25" hidden="1" x14ac:dyDescent="0.35">
      <c r="A109" s="4"/>
      <c r="B109" s="4"/>
      <c r="C109" s="5"/>
      <c r="D109" s="41"/>
      <c r="E109" s="5">
        <v>79</v>
      </c>
      <c r="F109" s="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7.25" hidden="1" x14ac:dyDescent="0.35">
      <c r="A110" s="4"/>
      <c r="B110" s="4"/>
      <c r="C110" s="5"/>
      <c r="D110" s="41"/>
      <c r="E110" s="5">
        <v>80</v>
      </c>
      <c r="F110" s="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7.25" hidden="1" x14ac:dyDescent="0.35">
      <c r="A111" s="4"/>
      <c r="B111" s="4"/>
      <c r="C111" s="5"/>
      <c r="D111" s="41"/>
      <c r="E111" s="5">
        <v>81</v>
      </c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7.25" hidden="1" x14ac:dyDescent="0.35">
      <c r="A112" s="4"/>
      <c r="B112" s="4"/>
      <c r="C112" s="5"/>
      <c r="D112" s="41"/>
      <c r="E112" s="5">
        <v>82</v>
      </c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7.25" hidden="1" x14ac:dyDescent="0.35">
      <c r="A113" s="4"/>
      <c r="B113" s="4"/>
      <c r="C113" s="5"/>
      <c r="D113" s="41"/>
      <c r="E113" s="5">
        <v>83</v>
      </c>
      <c r="F113" s="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7.25" hidden="1" x14ac:dyDescent="0.35">
      <c r="A114" s="4"/>
      <c r="B114" s="4"/>
      <c r="C114" s="5"/>
      <c r="D114" s="41"/>
      <c r="E114" s="5">
        <v>84</v>
      </c>
      <c r="F114" s="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7.25" hidden="1" x14ac:dyDescent="0.35">
      <c r="A115" s="4"/>
      <c r="B115" s="4"/>
      <c r="C115" s="5"/>
      <c r="D115" s="41"/>
      <c r="E115" s="5">
        <v>85</v>
      </c>
      <c r="F115" s="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7.25" hidden="1" x14ac:dyDescent="0.35">
      <c r="A116" s="4"/>
      <c r="B116" s="4"/>
      <c r="C116" s="5"/>
      <c r="D116" s="41"/>
      <c r="E116" s="5">
        <v>86</v>
      </c>
      <c r="F116" s="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7.25" hidden="1" x14ac:dyDescent="0.35">
      <c r="A117" s="4"/>
      <c r="B117" s="4"/>
      <c r="C117" s="5"/>
      <c r="D117" s="41"/>
      <c r="E117" s="5">
        <v>87</v>
      </c>
      <c r="F117" s="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7.25" hidden="1" x14ac:dyDescent="0.35">
      <c r="A118" s="4"/>
      <c r="B118" s="4"/>
      <c r="C118" s="5"/>
      <c r="D118" s="41"/>
      <c r="E118" s="5">
        <v>88</v>
      </c>
      <c r="F118" s="5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7.25" hidden="1" x14ac:dyDescent="0.35">
      <c r="A119" s="4"/>
      <c r="B119" s="4"/>
      <c r="C119" s="5"/>
      <c r="D119" s="41"/>
      <c r="E119" s="5">
        <v>89</v>
      </c>
      <c r="F119" s="5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7.25" hidden="1" x14ac:dyDescent="0.35">
      <c r="A120" s="4"/>
      <c r="B120" s="4"/>
      <c r="C120" s="5"/>
      <c r="D120" s="41"/>
      <c r="E120" s="5">
        <v>90</v>
      </c>
      <c r="F120" s="5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7.25" hidden="1" x14ac:dyDescent="0.35">
      <c r="A121" s="4"/>
      <c r="B121" s="4"/>
      <c r="C121" s="5"/>
      <c r="D121" s="41"/>
      <c r="E121" s="5">
        <v>91</v>
      </c>
      <c r="F121" s="5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7.25" hidden="1" x14ac:dyDescent="0.35">
      <c r="A122" s="4"/>
      <c r="B122" s="4"/>
      <c r="C122" s="5"/>
      <c r="D122" s="41"/>
      <c r="E122" s="5">
        <v>92</v>
      </c>
      <c r="F122" s="5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7.25" hidden="1" x14ac:dyDescent="0.35">
      <c r="A123" s="4"/>
      <c r="B123" s="4"/>
      <c r="C123" s="5"/>
      <c r="D123" s="41"/>
      <c r="E123" s="5">
        <v>93</v>
      </c>
      <c r="F123" s="5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7.25" hidden="1" x14ac:dyDescent="0.35">
      <c r="A124" s="4"/>
      <c r="B124" s="4"/>
      <c r="C124" s="5"/>
      <c r="D124" s="41"/>
      <c r="E124" s="5">
        <v>94</v>
      </c>
      <c r="F124" s="5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7.25" hidden="1" x14ac:dyDescent="0.35">
      <c r="A125" s="4"/>
      <c r="B125" s="4"/>
      <c r="C125" s="5"/>
      <c r="D125" s="41"/>
      <c r="E125" s="5">
        <v>95</v>
      </c>
      <c r="F125" s="5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7.25" hidden="1" x14ac:dyDescent="0.35">
      <c r="A126" s="4"/>
      <c r="B126" s="4"/>
      <c r="C126" s="5"/>
      <c r="D126" s="41"/>
      <c r="E126" s="5">
        <v>96</v>
      </c>
      <c r="F126" s="5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7.25" hidden="1" x14ac:dyDescent="0.35">
      <c r="A127" s="4"/>
      <c r="B127" s="4"/>
      <c r="C127" s="5"/>
      <c r="D127" s="41"/>
      <c r="E127" s="5">
        <v>97</v>
      </c>
      <c r="F127" s="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7.25" hidden="1" x14ac:dyDescent="0.35">
      <c r="A128" s="4"/>
      <c r="B128" s="4"/>
      <c r="C128" s="5"/>
      <c r="D128" s="41"/>
      <c r="E128" s="5">
        <v>98</v>
      </c>
      <c r="F128" s="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7.25" hidden="1" x14ac:dyDescent="0.35">
      <c r="A129" s="4"/>
      <c r="B129" s="4"/>
      <c r="C129" s="5"/>
      <c r="D129" s="41"/>
      <c r="E129" s="5">
        <v>99</v>
      </c>
      <c r="F129" s="5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7.25" hidden="1" x14ac:dyDescent="0.35">
      <c r="A130" s="4"/>
      <c r="B130" s="4"/>
      <c r="C130" s="5"/>
      <c r="D130" s="41"/>
      <c r="E130" s="5">
        <v>100</v>
      </c>
      <c r="F130" s="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7.25" hidden="1" x14ac:dyDescent="0.35">
      <c r="A131" s="4"/>
      <c r="B131" s="4"/>
      <c r="C131" s="5"/>
      <c r="D131" s="41"/>
      <c r="E131" s="5"/>
      <c r="F131" s="5"/>
      <c r="G131" s="4"/>
      <c r="H131" s="4"/>
      <c r="I131" s="4">
        <f>0.1*I24</f>
        <v>1680</v>
      </c>
      <c r="J131" s="4">
        <f t="shared" ref="J131:R131" si="5">0.1*J24</f>
        <v>756</v>
      </c>
      <c r="K131" s="4">
        <f t="shared" si="5"/>
        <v>0</v>
      </c>
      <c r="L131" s="4">
        <f t="shared" si="5"/>
        <v>201.60000000000002</v>
      </c>
      <c r="M131" s="4">
        <f t="shared" si="5"/>
        <v>0</v>
      </c>
      <c r="N131" s="4">
        <f t="shared" si="5"/>
        <v>134.4</v>
      </c>
      <c r="O131" s="4">
        <f t="shared" si="5"/>
        <v>0</v>
      </c>
      <c r="P131" s="4">
        <f t="shared" si="5"/>
        <v>252</v>
      </c>
      <c r="Q131" s="4">
        <f t="shared" si="5"/>
        <v>0</v>
      </c>
      <c r="R131" s="4">
        <f t="shared" si="5"/>
        <v>336.00000000000006</v>
      </c>
      <c r="S131" s="4"/>
      <c r="T131" s="4"/>
    </row>
    <row r="132" spans="1:20" ht="17.25" hidden="1" x14ac:dyDescent="0.35">
      <c r="A132" s="4"/>
      <c r="B132" s="4"/>
      <c r="C132" s="5"/>
      <c r="D132" s="41"/>
      <c r="E132" s="5"/>
      <c r="F132" s="5"/>
      <c r="G132" s="4"/>
      <c r="H132" s="4"/>
      <c r="I132" s="4">
        <f>-I24*0.1</f>
        <v>-1680</v>
      </c>
      <c r="J132" s="4">
        <f t="shared" ref="J132:R132" si="6">-J24*0.1</f>
        <v>-756</v>
      </c>
      <c r="K132" s="4">
        <f t="shared" si="6"/>
        <v>0</v>
      </c>
      <c r="L132" s="4">
        <f t="shared" si="6"/>
        <v>-201.60000000000002</v>
      </c>
      <c r="M132" s="4">
        <f t="shared" si="6"/>
        <v>0</v>
      </c>
      <c r="N132" s="4">
        <f t="shared" si="6"/>
        <v>-134.4</v>
      </c>
      <c r="O132" s="4">
        <f t="shared" si="6"/>
        <v>0</v>
      </c>
      <c r="P132" s="4">
        <f t="shared" si="6"/>
        <v>-252</v>
      </c>
      <c r="Q132" s="4">
        <f t="shared" si="6"/>
        <v>0</v>
      </c>
      <c r="R132" s="4">
        <f t="shared" si="6"/>
        <v>-336.00000000000006</v>
      </c>
      <c r="S132" s="4"/>
      <c r="T132" s="4"/>
    </row>
    <row r="133" spans="1:20" ht="15.75" customHeight="1" x14ac:dyDescent="0.35">
      <c r="A133" s="4"/>
      <c r="B133" s="4"/>
      <c r="C133" s="39"/>
      <c r="D133" s="41" t="s">
        <v>86</v>
      </c>
      <c r="E133" s="5"/>
      <c r="F133" s="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</sheetData>
  <sheetProtection algorithmName="SHA-512" hashValue="6ElL2lcHvj0rPP4+BuRunMCZJdyN+JM/M8/HX+KpJy5ZiP4M+Rp5Mv+rW7jWpXxjeZVHp6r23bd9cXKeWRKSTA==" saltValue="uA6sOCdKN5hwke/68+K1jQ==" spinCount="100000" sheet="1" objects="1" scenarios="1" selectLockedCells="1"/>
  <mergeCells count="5">
    <mergeCell ref="B5:C5"/>
    <mergeCell ref="B6:C6"/>
    <mergeCell ref="C9:D9"/>
    <mergeCell ref="C2:D2"/>
    <mergeCell ref="B3:C3"/>
  </mergeCells>
  <conditionalFormatting sqref="I25">
    <cfRule type="cellIs" dxfId="25" priority="13" operator="lessThan">
      <formula>I132</formula>
    </cfRule>
    <cfRule type="cellIs" dxfId="24" priority="14" operator="greaterThan">
      <formula>I131</formula>
    </cfRule>
    <cfRule type="cellIs" dxfId="23" priority="15" operator="between">
      <formula>I131</formula>
      <formula>I132</formula>
    </cfRule>
  </conditionalFormatting>
  <conditionalFormatting sqref="J25">
    <cfRule type="cellIs" dxfId="22" priority="10" operator="lessThan">
      <formula>J132</formula>
    </cfRule>
    <cfRule type="cellIs" dxfId="21" priority="11" operator="greaterThan">
      <formula>J131</formula>
    </cfRule>
    <cfRule type="cellIs" dxfId="20" priority="12" operator="between">
      <formula>J131</formula>
      <formula>J132</formula>
    </cfRule>
  </conditionalFormatting>
  <conditionalFormatting sqref="L25">
    <cfRule type="cellIs" dxfId="19" priority="7" operator="lessThan">
      <formula>L132</formula>
    </cfRule>
    <cfRule type="cellIs" dxfId="18" priority="8" operator="greaterThan">
      <formula>L131</formula>
    </cfRule>
    <cfRule type="cellIs" dxfId="17" priority="9" operator="between">
      <formula>L131</formula>
      <formula>L132</formula>
    </cfRule>
  </conditionalFormatting>
  <conditionalFormatting sqref="N25">
    <cfRule type="cellIs" dxfId="16" priority="4" operator="lessThan">
      <formula>N132</formula>
    </cfRule>
    <cfRule type="cellIs" dxfId="15" priority="5" operator="greaterThan">
      <formula>N131</formula>
    </cfRule>
    <cfRule type="cellIs" dxfId="14" priority="6" operator="between">
      <formula>N131</formula>
      <formula>N132</formula>
    </cfRule>
  </conditionalFormatting>
  <conditionalFormatting sqref="P25:R25">
    <cfRule type="cellIs" dxfId="13" priority="1" operator="lessThan">
      <formula>P132</formula>
    </cfRule>
    <cfRule type="cellIs" dxfId="12" priority="2" operator="greaterThan">
      <formula>P131</formula>
    </cfRule>
    <cfRule type="cellIs" dxfId="11" priority="3" operator="between">
      <formula>P131</formula>
      <formula>P132</formula>
    </cfRule>
  </conditionalFormatting>
  <dataValidations count="4">
    <dataValidation type="list" allowBlank="1" showInputMessage="1" showErrorMessage="1" sqref="D4">
      <formula1>Aktywnosc</formula1>
    </dataValidation>
    <dataValidation type="list" allowBlank="1" showInputMessage="1" showErrorMessage="1" sqref="D5">
      <formula1>$E$26:$E$27</formula1>
    </dataValidation>
    <dataValidation type="list" allowBlank="1" showInputMessage="1" showErrorMessage="1" sqref="D6">
      <formula1>$E$31:$E$130</formula1>
    </dataValidation>
    <dataValidation type="list" allowBlank="1" showInputMessage="1" showErrorMessage="1" sqref="D3">
      <formula1>$D$31:$D$54</formula1>
    </dataValidation>
  </dataValidations>
  <pageMargins left="0.7" right="0.7" top="0.75" bottom="0.75" header="0.3" footer="0.3"/>
  <pageSetup paperSize="9" scale="75" orientation="landscape" horizontalDpi="1200" verticalDpi="1200" r:id="rId1"/>
  <colBreaks count="1" manualBreakCount="1">
    <brk id="4" max="132" man="1"/>
  </colBreaks>
  <ignoredErrors>
    <ignoredError sqref="G3:G22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="120" zoomScaleNormal="120" workbookViewId="0">
      <selection activeCell="H9" sqref="H9"/>
    </sheetView>
  </sheetViews>
  <sheetFormatPr defaultRowHeight="15" x14ac:dyDescent="0.25"/>
  <cols>
    <col min="1" max="1" width="9.140625" style="52"/>
    <col min="2" max="2" width="30" style="52" bestFit="1" customWidth="1"/>
    <col min="3" max="10" width="11.7109375" style="52" customWidth="1"/>
    <col min="11" max="15" width="9.140625" style="52" hidden="1" customWidth="1"/>
    <col min="16" max="16" width="5.5703125" style="52" customWidth="1"/>
    <col min="17" max="17" width="16.42578125" style="52" customWidth="1"/>
    <col min="18" max="18" width="11.5703125" style="53" customWidth="1"/>
    <col min="19" max="19" width="19.140625" style="52" customWidth="1"/>
    <col min="20" max="16384" width="9.140625" style="52"/>
  </cols>
  <sheetData>
    <row r="1" spans="1:20" ht="19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5"/>
      <c r="S1" s="3"/>
    </row>
    <row r="2" spans="1:20" ht="16.5" customHeight="1" x14ac:dyDescent="0.25">
      <c r="A2" s="3"/>
      <c r="B2" s="25"/>
      <c r="C2" s="26"/>
      <c r="D2" s="26"/>
      <c r="E2" s="26"/>
      <c r="F2" s="26"/>
      <c r="G2" s="26"/>
      <c r="H2" s="26"/>
      <c r="I2" s="26"/>
      <c r="J2" s="26"/>
      <c r="K2" s="24"/>
      <c r="L2" s="24"/>
      <c r="M2" s="24"/>
      <c r="N2" s="24"/>
      <c r="O2" s="24"/>
      <c r="P2" s="24"/>
      <c r="Q2" s="63" t="s">
        <v>82</v>
      </c>
      <c r="R2" s="63"/>
      <c r="S2" s="24"/>
      <c r="T2" s="54"/>
    </row>
    <row r="3" spans="1:20" s="55" customFormat="1" ht="16.5" x14ac:dyDescent="0.35">
      <c r="A3" s="2"/>
      <c r="B3" s="27"/>
      <c r="C3" s="23" t="s">
        <v>72</v>
      </c>
      <c r="D3" s="23" t="s">
        <v>73</v>
      </c>
      <c r="E3" s="23" t="s">
        <v>74</v>
      </c>
      <c r="F3" s="23" t="s">
        <v>75</v>
      </c>
      <c r="G3" s="23" t="s">
        <v>76</v>
      </c>
      <c r="H3" s="23" t="s">
        <v>77</v>
      </c>
      <c r="I3" s="23" t="s">
        <v>78</v>
      </c>
      <c r="J3" s="23" t="s">
        <v>79</v>
      </c>
      <c r="K3" s="4" t="s">
        <v>4</v>
      </c>
      <c r="L3" s="4" t="s">
        <v>5</v>
      </c>
      <c r="M3" s="30" t="s">
        <v>7</v>
      </c>
      <c r="N3" s="4" t="s">
        <v>6</v>
      </c>
      <c r="O3" s="4" t="s">
        <v>81</v>
      </c>
      <c r="P3" s="4"/>
      <c r="Q3" s="64"/>
      <c r="R3" s="64"/>
      <c r="S3" s="28"/>
      <c r="T3" s="56"/>
    </row>
    <row r="4" spans="1:20" ht="18" customHeight="1" x14ac:dyDescent="0.35">
      <c r="A4" s="3"/>
      <c r="B4" s="11" t="str">
        <f>'KALKULATOR ZAKUPOWY'!H3</f>
        <v>Czyste mięso</v>
      </c>
      <c r="C4" s="44"/>
      <c r="D4" s="44"/>
      <c r="E4" s="44"/>
      <c r="F4" s="44"/>
      <c r="G4" s="44"/>
      <c r="H4" s="44"/>
      <c r="I4" s="44"/>
      <c r="J4" s="11">
        <f>SUM(C4:I4)</f>
        <v>0</v>
      </c>
      <c r="K4" s="4">
        <f>$J4*'KALKULATOR ZAKUPOWY'!J3*0.01</f>
        <v>0</v>
      </c>
      <c r="L4" s="4">
        <f>$J4*'KALKULATOR ZAKUPOWY'!L3*0.01</f>
        <v>0</v>
      </c>
      <c r="M4" s="4">
        <f>$J4*'KALKULATOR ZAKUPOWY'!N3*0.01</f>
        <v>0</v>
      </c>
      <c r="N4" s="4">
        <f>$J4*'KALKULATOR ZAKUPOWY'!P3*0.01</f>
        <v>0</v>
      </c>
      <c r="O4" s="4">
        <f>$J4*'KALKULATOR ZAKUPOWY'!R3*0.01</f>
        <v>0</v>
      </c>
      <c r="P4" s="4"/>
      <c r="Q4" s="16" t="s">
        <v>4</v>
      </c>
      <c r="R4" s="36">
        <f>K24/D29</f>
        <v>0</v>
      </c>
      <c r="S4" s="24"/>
      <c r="T4" s="54"/>
    </row>
    <row r="5" spans="1:20" ht="18" customHeight="1" x14ac:dyDescent="0.35">
      <c r="A5" s="3"/>
      <c r="B5" s="11" t="str">
        <f>'KALKULATOR ZAKUPOWY'!H4</f>
        <v>Czyste kości</v>
      </c>
      <c r="C5" s="44"/>
      <c r="D5" s="44"/>
      <c r="E5" s="44"/>
      <c r="F5" s="44"/>
      <c r="G5" s="44"/>
      <c r="H5" s="44"/>
      <c r="I5" s="44"/>
      <c r="J5" s="11">
        <f t="shared" ref="J5:J24" si="0">SUM(C5:I5)</f>
        <v>0</v>
      </c>
      <c r="K5" s="4">
        <f>$J5*'KALKULATOR ZAKUPOWY'!J4*0.01</f>
        <v>0</v>
      </c>
      <c r="L5" s="4">
        <f>$J5*'KALKULATOR ZAKUPOWY'!L4*0.01</f>
        <v>0</v>
      </c>
      <c r="M5" s="4">
        <f>$J5*'KALKULATOR ZAKUPOWY'!N4*0.01</f>
        <v>0</v>
      </c>
      <c r="N5" s="4">
        <f>$J5*'KALKULATOR ZAKUPOWY'!P4*0.01</f>
        <v>0</v>
      </c>
      <c r="O5" s="4">
        <f>$J5*'KALKULATOR ZAKUPOWY'!R4*0.01</f>
        <v>0</v>
      </c>
      <c r="P5" s="4"/>
      <c r="Q5" s="15" t="s">
        <v>5</v>
      </c>
      <c r="R5" s="36">
        <f>L24/D30</f>
        <v>0</v>
      </c>
      <c r="S5" s="24"/>
      <c r="T5" s="54"/>
    </row>
    <row r="6" spans="1:20" ht="18" customHeight="1" x14ac:dyDescent="0.35">
      <c r="A6" s="3"/>
      <c r="B6" s="11" t="str">
        <f>'KALKULATOR ZAKUPOWY'!H5</f>
        <v>Żołądki</v>
      </c>
      <c r="C6" s="44"/>
      <c r="D6" s="44"/>
      <c r="E6" s="44"/>
      <c r="F6" s="44"/>
      <c r="G6" s="44"/>
      <c r="H6" s="44"/>
      <c r="I6" s="44"/>
      <c r="J6" s="11">
        <f t="shared" si="0"/>
        <v>0</v>
      </c>
      <c r="K6" s="4">
        <f>$J6*'KALKULATOR ZAKUPOWY'!J5*0.01</f>
        <v>0</v>
      </c>
      <c r="L6" s="4">
        <f>$J6*'KALKULATOR ZAKUPOWY'!L5*0.01</f>
        <v>0</v>
      </c>
      <c r="M6" s="4">
        <f>$J6*'KALKULATOR ZAKUPOWY'!N5*0.01</f>
        <v>0</v>
      </c>
      <c r="N6" s="4">
        <f>$J6*'KALKULATOR ZAKUPOWY'!P5*0.01</f>
        <v>0</v>
      </c>
      <c r="O6" s="4">
        <f>$J6*'KALKULATOR ZAKUPOWY'!R5*0.01</f>
        <v>0</v>
      </c>
      <c r="P6" s="4"/>
      <c r="Q6" s="15" t="s">
        <v>7</v>
      </c>
      <c r="R6" s="36">
        <f>M24/D31</f>
        <v>0</v>
      </c>
      <c r="S6" s="24"/>
      <c r="T6" s="54"/>
    </row>
    <row r="7" spans="1:20" ht="18" customHeight="1" x14ac:dyDescent="0.35">
      <c r="A7" s="3"/>
      <c r="B7" s="11" t="str">
        <f>'KALKULATOR ZAKUPOWY'!H6</f>
        <v>Podroby</v>
      </c>
      <c r="C7" s="44"/>
      <c r="D7" s="44"/>
      <c r="E7" s="44"/>
      <c r="F7" s="44"/>
      <c r="G7" s="44"/>
      <c r="H7" s="44"/>
      <c r="I7" s="44"/>
      <c r="J7" s="11">
        <f t="shared" si="0"/>
        <v>0</v>
      </c>
      <c r="K7" s="4">
        <f>$J7*'KALKULATOR ZAKUPOWY'!J6*0.01</f>
        <v>0</v>
      </c>
      <c r="L7" s="4">
        <f>$J7*'KALKULATOR ZAKUPOWY'!L6*0.01</f>
        <v>0</v>
      </c>
      <c r="M7" s="4">
        <f>$J7*'KALKULATOR ZAKUPOWY'!N6*0.01</f>
        <v>0</v>
      </c>
      <c r="N7" s="4">
        <f>$J7*'KALKULATOR ZAKUPOWY'!P6*0.01</f>
        <v>0</v>
      </c>
      <c r="O7" s="4">
        <f>$J7*'KALKULATOR ZAKUPOWY'!R6*0.01</f>
        <v>0</v>
      </c>
      <c r="P7" s="4"/>
      <c r="Q7" s="15" t="s">
        <v>6</v>
      </c>
      <c r="R7" s="36">
        <f>N24/D32</f>
        <v>0</v>
      </c>
      <c r="S7" s="24"/>
      <c r="T7" s="54"/>
    </row>
    <row r="8" spans="1:20" ht="18" customHeight="1" x14ac:dyDescent="0.35">
      <c r="A8" s="3"/>
      <c r="B8" s="11" t="str">
        <f>'KALKULATOR ZAKUPOWY'!H7</f>
        <v>Warzywa i owoce</v>
      </c>
      <c r="C8" s="44"/>
      <c r="D8" s="44"/>
      <c r="E8" s="44"/>
      <c r="F8" s="44"/>
      <c r="G8" s="44"/>
      <c r="H8" s="44"/>
      <c r="I8" s="44"/>
      <c r="J8" s="11">
        <f t="shared" si="0"/>
        <v>0</v>
      </c>
      <c r="K8" s="4">
        <f>$J8*'KALKULATOR ZAKUPOWY'!J7*0.01</f>
        <v>0</v>
      </c>
      <c r="L8" s="4">
        <f>$J8*'KALKULATOR ZAKUPOWY'!L7*0.01</f>
        <v>0</v>
      </c>
      <c r="M8" s="4">
        <f>$J8*'KALKULATOR ZAKUPOWY'!N7*0.01</f>
        <v>0</v>
      </c>
      <c r="N8" s="4">
        <f>$J8*'KALKULATOR ZAKUPOWY'!P7*0.01</f>
        <v>0</v>
      </c>
      <c r="O8" s="4">
        <f>$J8*'KALKULATOR ZAKUPOWY'!R7*0.01</f>
        <v>0</v>
      </c>
      <c r="P8" s="4"/>
      <c r="Q8" s="15" t="s">
        <v>81</v>
      </c>
      <c r="R8" s="36">
        <f>O24/D33</f>
        <v>0</v>
      </c>
      <c r="S8" s="24"/>
      <c r="T8" s="54"/>
    </row>
    <row r="9" spans="1:20" ht="18" customHeight="1" x14ac:dyDescent="0.35">
      <c r="A9" s="3"/>
      <c r="B9" s="11" t="str">
        <f>'KALKULATOR ZAKUPOWY'!H8</f>
        <v>Mięso z kością</v>
      </c>
      <c r="C9" s="44"/>
      <c r="D9" s="44"/>
      <c r="E9" s="44"/>
      <c r="F9" s="44"/>
      <c r="G9" s="44"/>
      <c r="H9" s="44"/>
      <c r="I9" s="44"/>
      <c r="J9" s="11">
        <f t="shared" si="0"/>
        <v>0</v>
      </c>
      <c r="K9" s="4">
        <f>$J9*'KALKULATOR ZAKUPOWY'!J8*0.01</f>
        <v>0</v>
      </c>
      <c r="L9" s="4">
        <f>$J9*'KALKULATOR ZAKUPOWY'!L8*0.01</f>
        <v>0</v>
      </c>
      <c r="M9" s="4">
        <f>$J9*'KALKULATOR ZAKUPOWY'!N8*0.01</f>
        <v>0</v>
      </c>
      <c r="N9" s="4">
        <f>$J9*'KALKULATOR ZAKUPOWY'!P8*0.01</f>
        <v>0</v>
      </c>
      <c r="O9" s="4">
        <f>$J9*'KALKULATOR ZAKUPOWY'!R8*0.01</f>
        <v>0</v>
      </c>
      <c r="P9" s="4"/>
      <c r="Q9" s="24"/>
      <c r="R9" s="35"/>
      <c r="S9" s="24"/>
      <c r="T9" s="54"/>
    </row>
    <row r="10" spans="1:20" ht="18" customHeight="1" x14ac:dyDescent="0.35">
      <c r="A10" s="3"/>
      <c r="B10" s="11" t="str">
        <f>'KALKULATOR ZAKUPOWY'!H9</f>
        <v>Mieszanka - Barf dla dorosłych</v>
      </c>
      <c r="C10" s="44"/>
      <c r="D10" s="44"/>
      <c r="E10" s="44"/>
      <c r="F10" s="44"/>
      <c r="G10" s="44"/>
      <c r="H10" s="44"/>
      <c r="I10" s="44"/>
      <c r="J10" s="11">
        <f t="shared" si="0"/>
        <v>0</v>
      </c>
      <c r="K10" s="4">
        <f>$J10*'KALKULATOR ZAKUPOWY'!J9*0.01</f>
        <v>0</v>
      </c>
      <c r="L10" s="4">
        <f>$J10*'KALKULATOR ZAKUPOWY'!L9*0.01</f>
        <v>0</v>
      </c>
      <c r="M10" s="4">
        <f>$J10*'KALKULATOR ZAKUPOWY'!N9*0.01</f>
        <v>0</v>
      </c>
      <c r="N10" s="4">
        <f>$J10*'KALKULATOR ZAKUPOWY'!P9*0.01</f>
        <v>0</v>
      </c>
      <c r="O10" s="4">
        <f>$J10*'KALKULATOR ZAKUPOWY'!R9*0.01</f>
        <v>0</v>
      </c>
      <c r="P10" s="4"/>
      <c r="Q10" s="24"/>
      <c r="R10" s="35"/>
      <c r="S10" s="24"/>
      <c r="T10" s="54"/>
    </row>
    <row r="11" spans="1:20" ht="18" customHeight="1" x14ac:dyDescent="0.35">
      <c r="A11" s="3"/>
      <c r="B11" s="11" t="str">
        <f>'KALKULATOR ZAKUPOWY'!H10</f>
        <v>Mieszanka - Barf dla alergików</v>
      </c>
      <c r="C11" s="44"/>
      <c r="D11" s="44"/>
      <c r="E11" s="44"/>
      <c r="F11" s="44"/>
      <c r="G11" s="44"/>
      <c r="H11" s="44"/>
      <c r="I11" s="44"/>
      <c r="J11" s="11">
        <f t="shared" si="0"/>
        <v>0</v>
      </c>
      <c r="K11" s="4">
        <f>$J11*'KALKULATOR ZAKUPOWY'!J10*0.01</f>
        <v>0</v>
      </c>
      <c r="L11" s="4">
        <f>$J11*'KALKULATOR ZAKUPOWY'!L10*0.01</f>
        <v>0</v>
      </c>
      <c r="M11" s="4">
        <f>$J11*'KALKULATOR ZAKUPOWY'!N10*0.01</f>
        <v>0</v>
      </c>
      <c r="N11" s="4">
        <f>$J11*'KALKULATOR ZAKUPOWY'!P10*0.01</f>
        <v>0</v>
      </c>
      <c r="O11" s="4">
        <f>$J11*'KALKULATOR ZAKUPOWY'!R10*0.01</f>
        <v>0</v>
      </c>
      <c r="P11" s="4"/>
      <c r="Q11" s="40" t="s">
        <v>87</v>
      </c>
      <c r="R11" s="5"/>
      <c r="S11" s="24"/>
      <c r="T11" s="54"/>
    </row>
    <row r="12" spans="1:20" ht="18" customHeight="1" x14ac:dyDescent="0.35">
      <c r="A12" s="3"/>
      <c r="B12" s="11" t="str">
        <f>'KALKULATOR ZAKUPOWY'!H11</f>
        <v>Mieszanka - Dog spirit lifetime</v>
      </c>
      <c r="C12" s="44"/>
      <c r="D12" s="44"/>
      <c r="E12" s="44"/>
      <c r="F12" s="44"/>
      <c r="G12" s="44"/>
      <c r="H12" s="44"/>
      <c r="I12" s="44"/>
      <c r="J12" s="11">
        <f t="shared" si="0"/>
        <v>0</v>
      </c>
      <c r="K12" s="4">
        <f>$J12*'KALKULATOR ZAKUPOWY'!J11*0.01</f>
        <v>0</v>
      </c>
      <c r="L12" s="4">
        <f>$J12*'KALKULATOR ZAKUPOWY'!L11*0.01</f>
        <v>0</v>
      </c>
      <c r="M12" s="4">
        <f>$J12*'KALKULATOR ZAKUPOWY'!N11*0.01</f>
        <v>0</v>
      </c>
      <c r="N12" s="4">
        <f>$J12*'KALKULATOR ZAKUPOWY'!P11*0.01</f>
        <v>0</v>
      </c>
      <c r="O12" s="4">
        <f>$J12*'KALKULATOR ZAKUPOWY'!R11*0.01</f>
        <v>0</v>
      </c>
      <c r="P12" s="4"/>
      <c r="Q12" s="37"/>
      <c r="R12" s="41" t="s">
        <v>84</v>
      </c>
      <c r="S12" s="24"/>
      <c r="T12" s="54"/>
    </row>
    <row r="13" spans="1:20" ht="18" customHeight="1" x14ac:dyDescent="0.35">
      <c r="A13" s="3"/>
      <c r="B13" s="11" t="str">
        <f>'KALKULATOR ZAKUPOWY'!H12</f>
        <v>Mieszanka - Mix wołowy</v>
      </c>
      <c r="C13" s="44"/>
      <c r="D13" s="44"/>
      <c r="E13" s="44"/>
      <c r="F13" s="44"/>
      <c r="G13" s="44"/>
      <c r="H13" s="44"/>
      <c r="I13" s="44"/>
      <c r="J13" s="11">
        <f t="shared" si="0"/>
        <v>0</v>
      </c>
      <c r="K13" s="4">
        <f>$J13*'KALKULATOR ZAKUPOWY'!J12*0.01</f>
        <v>0</v>
      </c>
      <c r="L13" s="4">
        <f>$J13*'KALKULATOR ZAKUPOWY'!L12*0.01</f>
        <v>0</v>
      </c>
      <c r="M13" s="4">
        <f>$J13*'KALKULATOR ZAKUPOWY'!N12*0.01</f>
        <v>0</v>
      </c>
      <c r="N13" s="4">
        <f>$J13*'KALKULATOR ZAKUPOWY'!P12*0.01</f>
        <v>0</v>
      </c>
      <c r="O13" s="4">
        <f>$J13*'KALKULATOR ZAKUPOWY'!R12*0.01</f>
        <v>0</v>
      </c>
      <c r="P13" s="4"/>
      <c r="Q13" s="38"/>
      <c r="R13" s="41" t="s">
        <v>85</v>
      </c>
      <c r="S13" s="24"/>
      <c r="T13" s="54"/>
    </row>
    <row r="14" spans="1:20" ht="18" customHeight="1" x14ac:dyDescent="0.35">
      <c r="A14" s="3"/>
      <c r="B14" s="11" t="str">
        <f>'KALKULATOR ZAKUPOWY'!H13</f>
        <v>Mieszanka - Supreme zbilansowana</v>
      </c>
      <c r="C14" s="44"/>
      <c r="D14" s="44"/>
      <c r="E14" s="44"/>
      <c r="F14" s="44"/>
      <c r="G14" s="44"/>
      <c r="H14" s="44"/>
      <c r="I14" s="44"/>
      <c r="J14" s="11">
        <f t="shared" si="0"/>
        <v>0</v>
      </c>
      <c r="K14" s="4">
        <f>$J14*'KALKULATOR ZAKUPOWY'!J13*0.01</f>
        <v>0</v>
      </c>
      <c r="L14" s="4">
        <f>$J14*'KALKULATOR ZAKUPOWY'!L13*0.01</f>
        <v>0</v>
      </c>
      <c r="M14" s="4">
        <f>$J14*'KALKULATOR ZAKUPOWY'!N13*0.01</f>
        <v>0</v>
      </c>
      <c r="N14" s="4">
        <f>$J14*'KALKULATOR ZAKUPOWY'!P13*0.01</f>
        <v>0</v>
      </c>
      <c r="O14" s="4">
        <f>$J14*'KALKULATOR ZAKUPOWY'!R13*0.01</f>
        <v>0</v>
      </c>
      <c r="P14" s="4"/>
      <c r="Q14" s="39"/>
      <c r="R14" s="41" t="s">
        <v>86</v>
      </c>
      <c r="S14" s="24"/>
      <c r="T14" s="54"/>
    </row>
    <row r="15" spans="1:20" ht="18" customHeight="1" x14ac:dyDescent="0.35">
      <c r="A15" s="3"/>
      <c r="B15" s="11" t="str">
        <f>'KALKULATOR ZAKUPOWY'!H14</f>
        <v>Mieszanka - Mix wołowy z żołądkami</v>
      </c>
      <c r="C15" s="44"/>
      <c r="D15" s="44"/>
      <c r="E15" s="44"/>
      <c r="F15" s="44"/>
      <c r="G15" s="44"/>
      <c r="H15" s="44"/>
      <c r="I15" s="44"/>
      <c r="J15" s="11">
        <f t="shared" si="0"/>
        <v>0</v>
      </c>
      <c r="K15" s="4">
        <f>$J15*'KALKULATOR ZAKUPOWY'!J14*0.01</f>
        <v>0</v>
      </c>
      <c r="L15" s="4">
        <f>$J15*'KALKULATOR ZAKUPOWY'!L14*0.01</f>
        <v>0</v>
      </c>
      <c r="M15" s="4">
        <f>$J15*'KALKULATOR ZAKUPOWY'!N14*0.01</f>
        <v>0</v>
      </c>
      <c r="N15" s="4">
        <f>$J15*'KALKULATOR ZAKUPOWY'!P14*0.01</f>
        <v>0</v>
      </c>
      <c r="O15" s="4">
        <f>$J15*'KALKULATOR ZAKUPOWY'!R14*0.01</f>
        <v>0</v>
      </c>
      <c r="P15" s="4"/>
      <c r="Q15" s="4"/>
      <c r="R15" s="34"/>
      <c r="S15" s="24"/>
      <c r="T15" s="54"/>
    </row>
    <row r="16" spans="1:20" ht="18" customHeight="1" x14ac:dyDescent="0.35">
      <c r="A16" s="3"/>
      <c r="B16" s="11" t="str">
        <f>'KALKULATOR ZAKUPOWY'!H15</f>
        <v>…</v>
      </c>
      <c r="C16" s="44"/>
      <c r="D16" s="44"/>
      <c r="E16" s="44"/>
      <c r="F16" s="44"/>
      <c r="G16" s="44"/>
      <c r="H16" s="44"/>
      <c r="I16" s="44"/>
      <c r="J16" s="11">
        <f t="shared" si="0"/>
        <v>0</v>
      </c>
      <c r="K16" s="4">
        <f>$J16*'KALKULATOR ZAKUPOWY'!J15*0.01</f>
        <v>0</v>
      </c>
      <c r="L16" s="4">
        <f>$J16*'KALKULATOR ZAKUPOWY'!L15*0.01</f>
        <v>0</v>
      </c>
      <c r="M16" s="4">
        <f>$J16*'KALKULATOR ZAKUPOWY'!N15*0.01</f>
        <v>0</v>
      </c>
      <c r="N16" s="4">
        <f>$J16*'KALKULATOR ZAKUPOWY'!P15*0.01</f>
        <v>0</v>
      </c>
      <c r="O16" s="4">
        <f>$J16*'KALKULATOR ZAKUPOWY'!R15*0.01</f>
        <v>0</v>
      </c>
      <c r="P16" s="4"/>
      <c r="Q16" s="4"/>
      <c r="R16" s="34"/>
      <c r="S16" s="24"/>
      <c r="T16" s="54"/>
    </row>
    <row r="17" spans="1:20" ht="18" customHeight="1" x14ac:dyDescent="0.35">
      <c r="A17" s="3"/>
      <c r="B17" s="11" t="str">
        <f>'KALKULATOR ZAKUPOWY'!H16</f>
        <v>…</v>
      </c>
      <c r="C17" s="44"/>
      <c r="D17" s="44"/>
      <c r="E17" s="44"/>
      <c r="F17" s="44"/>
      <c r="G17" s="44"/>
      <c r="H17" s="44"/>
      <c r="I17" s="44"/>
      <c r="J17" s="11">
        <f t="shared" si="0"/>
        <v>0</v>
      </c>
      <c r="K17" s="4">
        <f>$J17*'KALKULATOR ZAKUPOWY'!J16*0.01</f>
        <v>0</v>
      </c>
      <c r="L17" s="4">
        <f>$J17*'KALKULATOR ZAKUPOWY'!L16*0.01</f>
        <v>0</v>
      </c>
      <c r="M17" s="4">
        <f>$J17*'KALKULATOR ZAKUPOWY'!N16*0.01</f>
        <v>0</v>
      </c>
      <c r="N17" s="4">
        <f>$J17*'KALKULATOR ZAKUPOWY'!P16*0.01</f>
        <v>0</v>
      </c>
      <c r="O17" s="4">
        <f>$J17*'KALKULATOR ZAKUPOWY'!R16*0.01</f>
        <v>0</v>
      </c>
      <c r="P17" s="4"/>
      <c r="Q17" s="4"/>
      <c r="R17" s="34"/>
      <c r="S17" s="24"/>
      <c r="T17" s="54"/>
    </row>
    <row r="18" spans="1:20" ht="18" customHeight="1" x14ac:dyDescent="0.35">
      <c r="A18" s="3"/>
      <c r="B18" s="11" t="str">
        <f>'KALKULATOR ZAKUPOWY'!H17</f>
        <v>…</v>
      </c>
      <c r="C18" s="44"/>
      <c r="D18" s="44"/>
      <c r="E18" s="44"/>
      <c r="F18" s="44"/>
      <c r="G18" s="44"/>
      <c r="H18" s="44"/>
      <c r="I18" s="44"/>
      <c r="J18" s="11">
        <f t="shared" si="0"/>
        <v>0</v>
      </c>
      <c r="K18" s="4">
        <f>$J18*'KALKULATOR ZAKUPOWY'!J17*0.01</f>
        <v>0</v>
      </c>
      <c r="L18" s="4">
        <f>$J18*'KALKULATOR ZAKUPOWY'!L17*0.01</f>
        <v>0</v>
      </c>
      <c r="M18" s="4">
        <f>$J18*'KALKULATOR ZAKUPOWY'!N17*0.01</f>
        <v>0</v>
      </c>
      <c r="N18" s="4">
        <f>$J18*'KALKULATOR ZAKUPOWY'!P17*0.01</f>
        <v>0</v>
      </c>
      <c r="O18" s="4">
        <f>$J18*'KALKULATOR ZAKUPOWY'!R17*0.01</f>
        <v>0</v>
      </c>
      <c r="P18" s="4"/>
      <c r="Q18" s="4"/>
      <c r="R18" s="34"/>
      <c r="S18" s="24"/>
      <c r="T18" s="54"/>
    </row>
    <row r="19" spans="1:20" ht="18" customHeight="1" x14ac:dyDescent="0.35">
      <c r="A19" s="3"/>
      <c r="B19" s="11" t="str">
        <f>'KALKULATOR ZAKUPOWY'!H18</f>
        <v>…</v>
      </c>
      <c r="C19" s="44"/>
      <c r="D19" s="44"/>
      <c r="E19" s="44"/>
      <c r="F19" s="44"/>
      <c r="G19" s="44"/>
      <c r="H19" s="44"/>
      <c r="I19" s="44"/>
      <c r="J19" s="11">
        <f t="shared" si="0"/>
        <v>0</v>
      </c>
      <c r="K19" s="4">
        <f>$J19*'KALKULATOR ZAKUPOWY'!J18*0.01</f>
        <v>0</v>
      </c>
      <c r="L19" s="4">
        <f>$J19*'KALKULATOR ZAKUPOWY'!L18*0.01</f>
        <v>0</v>
      </c>
      <c r="M19" s="4">
        <f>$J19*'KALKULATOR ZAKUPOWY'!N18*0.01</f>
        <v>0</v>
      </c>
      <c r="N19" s="4">
        <f>$J19*'KALKULATOR ZAKUPOWY'!P18*0.01</f>
        <v>0</v>
      </c>
      <c r="O19" s="4">
        <f>$J19*'KALKULATOR ZAKUPOWY'!R18*0.01</f>
        <v>0</v>
      </c>
      <c r="P19" s="4"/>
      <c r="Q19" s="4"/>
      <c r="R19" s="34"/>
      <c r="S19" s="24"/>
      <c r="T19" s="54"/>
    </row>
    <row r="20" spans="1:20" ht="18" customHeight="1" x14ac:dyDescent="0.35">
      <c r="A20" s="3"/>
      <c r="B20" s="11" t="str">
        <f>'KALKULATOR ZAKUPOWY'!H19</f>
        <v>…</v>
      </c>
      <c r="C20" s="44"/>
      <c r="D20" s="44"/>
      <c r="E20" s="44"/>
      <c r="F20" s="44"/>
      <c r="G20" s="44"/>
      <c r="H20" s="44"/>
      <c r="I20" s="44"/>
      <c r="J20" s="11">
        <f t="shared" si="0"/>
        <v>0</v>
      </c>
      <c r="K20" s="4">
        <f>$J20*'KALKULATOR ZAKUPOWY'!J19*0.01</f>
        <v>0</v>
      </c>
      <c r="L20" s="4">
        <f>$J20*'KALKULATOR ZAKUPOWY'!L19*0.01</f>
        <v>0</v>
      </c>
      <c r="M20" s="4">
        <f>$J20*'KALKULATOR ZAKUPOWY'!N19*0.01</f>
        <v>0</v>
      </c>
      <c r="N20" s="4">
        <f>$J20*'KALKULATOR ZAKUPOWY'!P19*0.01</f>
        <v>0</v>
      </c>
      <c r="O20" s="4">
        <f>$J20*'KALKULATOR ZAKUPOWY'!R19*0.01</f>
        <v>0</v>
      </c>
      <c r="P20" s="4"/>
      <c r="Q20" s="4"/>
      <c r="R20" s="34"/>
      <c r="S20" s="24"/>
      <c r="T20" s="54"/>
    </row>
    <row r="21" spans="1:20" ht="18" customHeight="1" x14ac:dyDescent="0.35">
      <c r="A21" s="3"/>
      <c r="B21" s="11" t="str">
        <f>'KALKULATOR ZAKUPOWY'!H20</f>
        <v>…</v>
      </c>
      <c r="C21" s="44"/>
      <c r="D21" s="44"/>
      <c r="E21" s="44"/>
      <c r="F21" s="44"/>
      <c r="G21" s="44"/>
      <c r="H21" s="44"/>
      <c r="I21" s="44"/>
      <c r="J21" s="11">
        <f t="shared" si="0"/>
        <v>0</v>
      </c>
      <c r="K21" s="4">
        <f>$J21*'KALKULATOR ZAKUPOWY'!J20*0.01</f>
        <v>0</v>
      </c>
      <c r="L21" s="4">
        <f>$J21*'KALKULATOR ZAKUPOWY'!L20*0.01</f>
        <v>0</v>
      </c>
      <c r="M21" s="4">
        <f>$J21*'KALKULATOR ZAKUPOWY'!N20*0.01</f>
        <v>0</v>
      </c>
      <c r="N21" s="4">
        <f>$J21*'KALKULATOR ZAKUPOWY'!P20*0.01</f>
        <v>0</v>
      </c>
      <c r="O21" s="4">
        <f>$J21*'KALKULATOR ZAKUPOWY'!R20*0.01</f>
        <v>0</v>
      </c>
      <c r="P21" s="4"/>
      <c r="Q21" s="4"/>
      <c r="R21" s="34"/>
      <c r="S21" s="24"/>
      <c r="T21" s="54"/>
    </row>
    <row r="22" spans="1:20" ht="18" customHeight="1" x14ac:dyDescent="0.35">
      <c r="A22" s="3"/>
      <c r="B22" s="11" t="str">
        <f>'KALKULATOR ZAKUPOWY'!H21</f>
        <v>…</v>
      </c>
      <c r="C22" s="44"/>
      <c r="D22" s="44"/>
      <c r="E22" s="44"/>
      <c r="F22" s="44"/>
      <c r="G22" s="44"/>
      <c r="H22" s="44"/>
      <c r="I22" s="44"/>
      <c r="J22" s="11">
        <f t="shared" si="0"/>
        <v>0</v>
      </c>
      <c r="K22" s="4">
        <f>$J22*'KALKULATOR ZAKUPOWY'!J21*0.01</f>
        <v>0</v>
      </c>
      <c r="L22" s="4">
        <f>$J22*'KALKULATOR ZAKUPOWY'!L21*0.01</f>
        <v>0</v>
      </c>
      <c r="M22" s="4">
        <f>$J22*'KALKULATOR ZAKUPOWY'!N21*0.01</f>
        <v>0</v>
      </c>
      <c r="N22" s="4">
        <f>$J22*'KALKULATOR ZAKUPOWY'!P21*0.01</f>
        <v>0</v>
      </c>
      <c r="O22" s="4">
        <f>$J22*'KALKULATOR ZAKUPOWY'!R21*0.01</f>
        <v>0</v>
      </c>
      <c r="P22" s="4"/>
      <c r="Q22" s="4"/>
      <c r="R22" s="34"/>
      <c r="S22" s="24"/>
      <c r="T22" s="54"/>
    </row>
    <row r="23" spans="1:20" ht="18" customHeight="1" x14ac:dyDescent="0.35">
      <c r="A23" s="3"/>
      <c r="B23" s="11" t="str">
        <f>'KALKULATOR ZAKUPOWY'!H22</f>
        <v>…</v>
      </c>
      <c r="C23" s="44"/>
      <c r="D23" s="44"/>
      <c r="E23" s="44"/>
      <c r="F23" s="44"/>
      <c r="G23" s="44"/>
      <c r="H23" s="44"/>
      <c r="I23" s="44"/>
      <c r="J23" s="11">
        <f t="shared" si="0"/>
        <v>0</v>
      </c>
      <c r="K23" s="4">
        <f>$J23*'KALKULATOR ZAKUPOWY'!J22*0.01</f>
        <v>0</v>
      </c>
      <c r="L23" s="4">
        <f>$J23*'KALKULATOR ZAKUPOWY'!L22*0.01</f>
        <v>0</v>
      </c>
      <c r="M23" s="4">
        <f>$J23*'KALKULATOR ZAKUPOWY'!N22*0.01</f>
        <v>0</v>
      </c>
      <c r="N23" s="4">
        <f>$J23*'KALKULATOR ZAKUPOWY'!P22*0.01</f>
        <v>0</v>
      </c>
      <c r="O23" s="4">
        <f>$J23*'KALKULATOR ZAKUPOWY'!R22*0.01</f>
        <v>0</v>
      </c>
      <c r="P23" s="4"/>
      <c r="Q23" s="4"/>
      <c r="R23" s="34"/>
      <c r="S23" s="24"/>
      <c r="T23" s="54"/>
    </row>
    <row r="24" spans="1:20" ht="16.5" x14ac:dyDescent="0.35">
      <c r="A24" s="3"/>
      <c r="B24" s="11" t="s">
        <v>79</v>
      </c>
      <c r="C24" s="11">
        <f>SUM(C4:C23)</f>
        <v>0</v>
      </c>
      <c r="D24" s="11">
        <f t="shared" ref="D24:I24" si="1">SUM(D4:D23)</f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1">
        <f t="shared" si="1"/>
        <v>0</v>
      </c>
      <c r="J24" s="11">
        <f t="shared" si="0"/>
        <v>0</v>
      </c>
      <c r="K24" s="4">
        <f>SUM(K4:K23)</f>
        <v>0</v>
      </c>
      <c r="L24" s="4">
        <f>SUM(L4:L23)</f>
        <v>0</v>
      </c>
      <c r="M24" s="4">
        <f>SUM(M4:M23)</f>
        <v>0</v>
      </c>
      <c r="N24" s="4">
        <f>SUM(N4:N23)</f>
        <v>0</v>
      </c>
      <c r="O24" s="4">
        <f>SUM(O4:O23)</f>
        <v>0</v>
      </c>
      <c r="P24" s="4"/>
      <c r="Q24" s="4"/>
      <c r="R24" s="34"/>
      <c r="S24" s="24"/>
      <c r="T24" s="54"/>
    </row>
    <row r="25" spans="1:20" s="57" customFormat="1" ht="18" x14ac:dyDescent="0.35">
      <c r="A25" s="31"/>
      <c r="B25" s="32" t="s">
        <v>80</v>
      </c>
      <c r="C25" s="32">
        <f>$C$26-C24</f>
        <v>560</v>
      </c>
      <c r="D25" s="32">
        <f t="shared" ref="D25:I25" si="2">$C$26-D24</f>
        <v>560</v>
      </c>
      <c r="E25" s="32">
        <f t="shared" si="2"/>
        <v>560</v>
      </c>
      <c r="F25" s="32">
        <f t="shared" si="2"/>
        <v>560</v>
      </c>
      <c r="G25" s="32">
        <f t="shared" si="2"/>
        <v>560</v>
      </c>
      <c r="H25" s="32">
        <f t="shared" si="2"/>
        <v>560</v>
      </c>
      <c r="I25" s="32">
        <f t="shared" si="2"/>
        <v>560</v>
      </c>
      <c r="J25" s="32">
        <f>C26*7-J24</f>
        <v>3920</v>
      </c>
      <c r="K25" s="33"/>
      <c r="L25" s="33"/>
      <c r="M25" s="33"/>
      <c r="N25" s="33"/>
      <c r="O25" s="33"/>
      <c r="P25" s="33"/>
      <c r="Q25" s="33"/>
      <c r="R25" s="34"/>
      <c r="S25" s="31"/>
    </row>
    <row r="26" spans="1:20" ht="18" customHeight="1" x14ac:dyDescent="0.25">
      <c r="A26" s="3"/>
      <c r="B26" s="24"/>
      <c r="C26" s="29">
        <f>IF('KALKULATOR ZAKUPOWY'!D11&lt;&gt;"",'KALKULATOR ZAKUPOWY'!D11,'KALKULATOR ZAKUPOWY'!D10)</f>
        <v>560</v>
      </c>
      <c r="D26" s="29">
        <f>C26*0.1</f>
        <v>56</v>
      </c>
      <c r="E26" s="29">
        <f>-C26*0.1</f>
        <v>-56</v>
      </c>
      <c r="F26" s="29"/>
      <c r="G26" s="29"/>
      <c r="H26" s="29"/>
      <c r="I26" s="29">
        <f>C26*7*0.1</f>
        <v>392</v>
      </c>
      <c r="J26" s="29">
        <f>-C26*7*0.1</f>
        <v>-392</v>
      </c>
      <c r="K26" s="24"/>
      <c r="L26" s="24"/>
      <c r="M26" s="24"/>
      <c r="N26" s="24"/>
      <c r="O26" s="24"/>
      <c r="P26" s="24"/>
      <c r="Q26" s="24"/>
      <c r="R26" s="35"/>
      <c r="S26" s="24"/>
      <c r="T26" s="54"/>
    </row>
    <row r="27" spans="1:20" hidden="1" x14ac:dyDescent="0.25">
      <c r="B27" s="54"/>
      <c r="C27" s="54"/>
      <c r="D27" s="54">
        <f>560*0.9</f>
        <v>504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S27" s="54"/>
      <c r="T27" s="54"/>
    </row>
    <row r="28" spans="1:20" hidden="1" x14ac:dyDescent="0.2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S28" s="54"/>
      <c r="T28" s="54"/>
    </row>
    <row r="29" spans="1:20" hidden="1" x14ac:dyDescent="0.25">
      <c r="B29" s="54"/>
      <c r="C29" s="54"/>
      <c r="D29" s="58">
        <f>'KALKULATOR ZAKUPOWY'!D17/'KALKULATOR ZAKUPOWY'!$D$12*7</f>
        <v>1764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S29" s="54"/>
      <c r="T29" s="54"/>
    </row>
    <row r="30" spans="1:20" hidden="1" x14ac:dyDescent="0.25">
      <c r="D30" s="59">
        <f>'KALKULATOR ZAKUPOWY'!D18/'KALKULATOR ZAKUPOWY'!$D$12*7</f>
        <v>470.40000000000003</v>
      </c>
    </row>
    <row r="31" spans="1:20" hidden="1" x14ac:dyDescent="0.25">
      <c r="D31" s="59">
        <f>'KALKULATOR ZAKUPOWY'!D20/'KALKULATOR ZAKUPOWY'!$D$12*7</f>
        <v>313.59999999999997</v>
      </c>
    </row>
    <row r="32" spans="1:20" hidden="1" x14ac:dyDescent="0.25">
      <c r="D32" s="59">
        <f>'KALKULATOR ZAKUPOWY'!D19/'KALKULATOR ZAKUPOWY'!$D$12*7</f>
        <v>588</v>
      </c>
    </row>
    <row r="33" spans="4:4" hidden="1" x14ac:dyDescent="0.25">
      <c r="D33" s="59">
        <f>('KALKULATOR ZAKUPOWY'!D21+'KALKULATOR ZAKUPOWY'!D22)/'KALKULATOR ZAKUPOWY'!D12*7</f>
        <v>784.00000000000011</v>
      </c>
    </row>
  </sheetData>
  <sheetProtection algorithmName="SHA-512" hashValue="Nd0DJfNT9NPDypU2lJbTA21mRzfWdEzi+lQ2iwnn0rmBf+OZzOHuPi3cbO9X0mmnorQ0JFcCxH48oTk2SJhZWA==" saltValue="n9SGBiY8lngNfgath5iTcA==" spinCount="100000" sheet="1" objects="1" scenarios="1" selectLockedCells="1"/>
  <mergeCells count="1">
    <mergeCell ref="Q2:R3"/>
  </mergeCells>
  <conditionalFormatting sqref="R4:R8">
    <cfRule type="cellIs" dxfId="10" priority="9" operator="greaterThan">
      <formula>1.1</formula>
    </cfRule>
    <cfRule type="cellIs" dxfId="9" priority="10" operator="lessThan">
      <formula>0.9</formula>
    </cfRule>
    <cfRule type="cellIs" dxfId="8" priority="11" operator="between">
      <formula>0.9</formula>
      <formula>1.1</formula>
    </cfRule>
  </conditionalFormatting>
  <conditionalFormatting sqref="C25:I25">
    <cfRule type="cellIs" dxfId="7" priority="4" operator="lessThan">
      <formula>$E$26</formula>
    </cfRule>
    <cfRule type="cellIs" dxfId="6" priority="5" operator="greaterThan">
      <formula>$D$26</formula>
    </cfRule>
    <cfRule type="cellIs" dxfId="5" priority="6" operator="between">
      <formula>$E$26</formula>
      <formula>$D$26</formula>
    </cfRule>
    <cfRule type="cellIs" dxfId="4" priority="7" operator="between">
      <formula>$D$26</formula>
      <formula>$E$26</formula>
    </cfRule>
    <cfRule type="cellIs" dxfId="3" priority="8" operator="between">
      <formula>"$C$28*0,9"</formula>
      <formula>"$C$28*1,1"</formula>
    </cfRule>
  </conditionalFormatting>
  <conditionalFormatting sqref="J25">
    <cfRule type="cellIs" dxfId="2" priority="1" operator="greaterThan">
      <formula>$I$26</formula>
    </cfRule>
    <cfRule type="cellIs" dxfId="1" priority="2" operator="lessThan">
      <formula>$J$26</formula>
    </cfRule>
    <cfRule type="cellIs" dxfId="0" priority="3" operator="between">
      <formula>$J$26</formula>
      <formula>$I$26</formula>
    </cfRule>
  </conditionalFormatting>
  <pageMargins left="0.7" right="0.7" top="0.75" bottom="0.75" header="0.3" footer="0.3"/>
  <pageSetup paperSize="9" scale="76" orientation="landscape" r:id="rId1"/>
  <colBreaks count="1" manualBreakCount="1">
    <brk id="19" max="30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9"/>
  <sheetViews>
    <sheetView topLeftCell="A88" workbookViewId="0">
      <selection activeCell="G161" sqref="G161"/>
    </sheetView>
  </sheetViews>
  <sheetFormatPr defaultRowHeight="15" x14ac:dyDescent="0.25"/>
  <cols>
    <col min="1" max="1" width="12.85546875" bestFit="1" customWidth="1"/>
    <col min="2" max="2" width="14.85546875" bestFit="1" customWidth="1"/>
    <col min="3" max="3" width="18.7109375" customWidth="1"/>
    <col min="4" max="4" width="30.42578125" bestFit="1" customWidth="1"/>
    <col min="5" max="5" width="9.140625" style="1"/>
  </cols>
  <sheetData>
    <row r="2" spans="1:5" x14ac:dyDescent="0.25">
      <c r="A2" t="s">
        <v>51</v>
      </c>
      <c r="B2" t="s">
        <v>46</v>
      </c>
      <c r="C2" t="s">
        <v>48</v>
      </c>
      <c r="D2" t="str">
        <f>CONCATENATE(A2,B2,C2)</f>
        <v>&lt;3 miesiąceUmiarkowanyTak</v>
      </c>
      <c r="E2" s="1">
        <v>0.08</v>
      </c>
    </row>
    <row r="3" spans="1:5" x14ac:dyDescent="0.25">
      <c r="A3" t="s">
        <v>50</v>
      </c>
      <c r="B3" t="s">
        <v>46</v>
      </c>
      <c r="C3" t="s">
        <v>48</v>
      </c>
      <c r="D3" t="str">
        <f t="shared" ref="D3:D66" si="0">CONCATENATE(A3,B3,C3)</f>
        <v>3-6 miesięcyUmiarkowanyTak</v>
      </c>
      <c r="E3" s="1">
        <v>7.0000000000000007E-2</v>
      </c>
    </row>
    <row r="4" spans="1:5" x14ac:dyDescent="0.25">
      <c r="A4" t="s">
        <v>52</v>
      </c>
      <c r="B4" t="s">
        <v>46</v>
      </c>
      <c r="C4" t="s">
        <v>48</v>
      </c>
      <c r="D4" t="str">
        <f t="shared" si="0"/>
        <v>6-9 miesięcyUmiarkowanyTak</v>
      </c>
      <c r="E4" s="1">
        <v>0.05</v>
      </c>
    </row>
    <row r="5" spans="1:5" x14ac:dyDescent="0.25">
      <c r="A5" t="s">
        <v>53</v>
      </c>
      <c r="B5" t="s">
        <v>46</v>
      </c>
      <c r="C5" t="s">
        <v>48</v>
      </c>
      <c r="D5" t="str">
        <f t="shared" si="0"/>
        <v>9-12 miesięcyUmiarkowanyTak</v>
      </c>
      <c r="E5" s="1">
        <v>0.04</v>
      </c>
    </row>
    <row r="6" spans="1:5" x14ac:dyDescent="0.25">
      <c r="A6">
        <v>1</v>
      </c>
      <c r="B6" t="s">
        <v>46</v>
      </c>
      <c r="C6" t="s">
        <v>48</v>
      </c>
      <c r="D6" t="str">
        <f t="shared" si="0"/>
        <v>1UmiarkowanyTak</v>
      </c>
      <c r="E6" s="1">
        <v>2.5000000000000001E-2</v>
      </c>
    </row>
    <row r="7" spans="1:5" x14ac:dyDescent="0.25">
      <c r="A7">
        <v>2</v>
      </c>
      <c r="B7" t="s">
        <v>46</v>
      </c>
      <c r="C7" t="s">
        <v>48</v>
      </c>
      <c r="D7" t="str">
        <f t="shared" si="0"/>
        <v>2UmiarkowanyTak</v>
      </c>
      <c r="E7" s="1">
        <v>1.4999999999999999E-2</v>
      </c>
    </row>
    <row r="8" spans="1:5" x14ac:dyDescent="0.25">
      <c r="A8">
        <v>3</v>
      </c>
      <c r="B8" t="s">
        <v>46</v>
      </c>
      <c r="C8" t="s">
        <v>48</v>
      </c>
      <c r="D8" t="str">
        <f t="shared" si="0"/>
        <v>3UmiarkowanyTak</v>
      </c>
      <c r="E8" s="1">
        <v>1.4999999999999999E-2</v>
      </c>
    </row>
    <row r="9" spans="1:5" x14ac:dyDescent="0.25">
      <c r="A9">
        <v>4</v>
      </c>
      <c r="B9" t="s">
        <v>46</v>
      </c>
      <c r="C9" t="s">
        <v>48</v>
      </c>
      <c r="D9" t="str">
        <f t="shared" si="0"/>
        <v>4UmiarkowanyTak</v>
      </c>
      <c r="E9" s="1">
        <v>1.4999999999999999E-2</v>
      </c>
    </row>
    <row r="10" spans="1:5" x14ac:dyDescent="0.25">
      <c r="A10">
        <v>5</v>
      </c>
      <c r="B10" t="s">
        <v>46</v>
      </c>
      <c r="C10" t="s">
        <v>48</v>
      </c>
      <c r="D10" t="str">
        <f t="shared" si="0"/>
        <v>5UmiarkowanyTak</v>
      </c>
      <c r="E10" s="1">
        <v>1.4999999999999999E-2</v>
      </c>
    </row>
    <row r="11" spans="1:5" x14ac:dyDescent="0.25">
      <c r="A11">
        <v>6</v>
      </c>
      <c r="B11" t="s">
        <v>46</v>
      </c>
      <c r="C11" t="s">
        <v>48</v>
      </c>
      <c r="D11" t="str">
        <f t="shared" si="0"/>
        <v>6UmiarkowanyTak</v>
      </c>
      <c r="E11" s="1">
        <v>1.4999999999999999E-2</v>
      </c>
    </row>
    <row r="12" spans="1:5" x14ac:dyDescent="0.25">
      <c r="A12">
        <v>7</v>
      </c>
      <c r="B12" t="s">
        <v>46</v>
      </c>
      <c r="C12" t="s">
        <v>48</v>
      </c>
      <c r="D12" t="str">
        <f t="shared" si="0"/>
        <v>7UmiarkowanyTak</v>
      </c>
      <c r="E12" s="1">
        <v>1.4999999999999999E-2</v>
      </c>
    </row>
    <row r="13" spans="1:5" x14ac:dyDescent="0.25">
      <c r="A13">
        <v>8</v>
      </c>
      <c r="B13" t="s">
        <v>46</v>
      </c>
      <c r="C13" t="s">
        <v>48</v>
      </c>
      <c r="D13" t="str">
        <f t="shared" si="0"/>
        <v>8UmiarkowanyTak</v>
      </c>
      <c r="E13" s="1">
        <v>1.4999999999999999E-2</v>
      </c>
    </row>
    <row r="14" spans="1:5" x14ac:dyDescent="0.25">
      <c r="A14">
        <v>9</v>
      </c>
      <c r="B14" t="s">
        <v>46</v>
      </c>
      <c r="C14" t="s">
        <v>48</v>
      </c>
      <c r="D14" t="str">
        <f t="shared" si="0"/>
        <v>9UmiarkowanyTak</v>
      </c>
      <c r="E14" s="1">
        <v>1.4999999999999999E-2</v>
      </c>
    </row>
    <row r="15" spans="1:5" x14ac:dyDescent="0.25">
      <c r="A15">
        <v>10</v>
      </c>
      <c r="B15" t="s">
        <v>46</v>
      </c>
      <c r="C15" t="s">
        <v>48</v>
      </c>
      <c r="D15" t="str">
        <f t="shared" si="0"/>
        <v>10UmiarkowanyTak</v>
      </c>
      <c r="E15" s="1">
        <v>1.4999999999999999E-2</v>
      </c>
    </row>
    <row r="16" spans="1:5" x14ac:dyDescent="0.25">
      <c r="A16">
        <v>11</v>
      </c>
      <c r="B16" t="s">
        <v>46</v>
      </c>
      <c r="C16" t="s">
        <v>48</v>
      </c>
      <c r="D16" t="str">
        <f t="shared" si="0"/>
        <v>11UmiarkowanyTak</v>
      </c>
      <c r="E16" s="1">
        <v>1.4999999999999999E-2</v>
      </c>
    </row>
    <row r="17" spans="1:5" x14ac:dyDescent="0.25">
      <c r="A17">
        <v>12</v>
      </c>
      <c r="B17" t="s">
        <v>46</v>
      </c>
      <c r="C17" t="s">
        <v>48</v>
      </c>
      <c r="D17" t="str">
        <f t="shared" si="0"/>
        <v>12UmiarkowanyTak</v>
      </c>
      <c r="E17" s="1">
        <v>1.4999999999999999E-2</v>
      </c>
    </row>
    <row r="18" spans="1:5" x14ac:dyDescent="0.25">
      <c r="A18">
        <v>13</v>
      </c>
      <c r="B18" t="s">
        <v>46</v>
      </c>
      <c r="C18" t="s">
        <v>48</v>
      </c>
      <c r="D18" t="str">
        <f t="shared" si="0"/>
        <v>13UmiarkowanyTak</v>
      </c>
      <c r="E18" s="1">
        <v>1.4999999999999999E-2</v>
      </c>
    </row>
    <row r="19" spans="1:5" x14ac:dyDescent="0.25">
      <c r="A19">
        <v>14</v>
      </c>
      <c r="B19" t="s">
        <v>46</v>
      </c>
      <c r="C19" t="s">
        <v>48</v>
      </c>
      <c r="D19" t="str">
        <f t="shared" si="0"/>
        <v>14UmiarkowanyTak</v>
      </c>
      <c r="E19" s="1">
        <v>1.4999999999999999E-2</v>
      </c>
    </row>
    <row r="20" spans="1:5" x14ac:dyDescent="0.25">
      <c r="A20">
        <v>15</v>
      </c>
      <c r="B20" t="s">
        <v>46</v>
      </c>
      <c r="C20" t="s">
        <v>48</v>
      </c>
      <c r="D20" t="str">
        <f t="shared" si="0"/>
        <v>15UmiarkowanyTak</v>
      </c>
      <c r="E20" s="1">
        <v>1.4999999999999999E-2</v>
      </c>
    </row>
    <row r="21" spans="1:5" x14ac:dyDescent="0.25">
      <c r="A21">
        <v>16</v>
      </c>
      <c r="B21" t="s">
        <v>46</v>
      </c>
      <c r="C21" t="s">
        <v>48</v>
      </c>
      <c r="D21" t="str">
        <f t="shared" si="0"/>
        <v>16UmiarkowanyTak</v>
      </c>
      <c r="E21" s="1">
        <v>1.4999999999999999E-2</v>
      </c>
    </row>
    <row r="22" spans="1:5" x14ac:dyDescent="0.25">
      <c r="A22">
        <v>17</v>
      </c>
      <c r="B22" t="s">
        <v>46</v>
      </c>
      <c r="C22" t="s">
        <v>48</v>
      </c>
      <c r="D22" t="str">
        <f t="shared" si="0"/>
        <v>17UmiarkowanyTak</v>
      </c>
      <c r="E22" s="1">
        <v>1.4999999999999999E-2</v>
      </c>
    </row>
    <row r="23" spans="1:5" x14ac:dyDescent="0.25">
      <c r="A23">
        <v>18</v>
      </c>
      <c r="B23" t="s">
        <v>46</v>
      </c>
      <c r="C23" t="s">
        <v>48</v>
      </c>
      <c r="D23" t="str">
        <f t="shared" si="0"/>
        <v>18UmiarkowanyTak</v>
      </c>
      <c r="E23" s="1">
        <v>1.4999999999999999E-2</v>
      </c>
    </row>
    <row r="24" spans="1:5" x14ac:dyDescent="0.25">
      <c r="A24">
        <v>19</v>
      </c>
      <c r="B24" t="s">
        <v>46</v>
      </c>
      <c r="C24" t="s">
        <v>48</v>
      </c>
      <c r="D24" t="str">
        <f t="shared" si="0"/>
        <v>19UmiarkowanyTak</v>
      </c>
      <c r="E24" s="1">
        <v>1.4999999999999999E-2</v>
      </c>
    </row>
    <row r="25" spans="1:5" x14ac:dyDescent="0.25">
      <c r="A25">
        <v>20</v>
      </c>
      <c r="B25" t="s">
        <v>46</v>
      </c>
      <c r="C25" t="s">
        <v>48</v>
      </c>
      <c r="D25" t="str">
        <f t="shared" si="0"/>
        <v>20UmiarkowanyTak</v>
      </c>
      <c r="E25" s="1">
        <v>1.4999999999999999E-2</v>
      </c>
    </row>
    <row r="26" spans="1:5" x14ac:dyDescent="0.25">
      <c r="A26" t="s">
        <v>51</v>
      </c>
      <c r="B26" t="s">
        <v>47</v>
      </c>
      <c r="C26" t="s">
        <v>48</v>
      </c>
      <c r="D26" t="str">
        <f t="shared" si="0"/>
        <v>&lt;3 miesiąceŚrednio-wysokiTak</v>
      </c>
      <c r="E26" s="1">
        <v>0.08</v>
      </c>
    </row>
    <row r="27" spans="1:5" x14ac:dyDescent="0.25">
      <c r="A27" t="s">
        <v>50</v>
      </c>
      <c r="B27" t="s">
        <v>47</v>
      </c>
      <c r="C27" t="s">
        <v>48</v>
      </c>
      <c r="D27" t="str">
        <f t="shared" si="0"/>
        <v>3-6 miesięcyŚrednio-wysokiTak</v>
      </c>
      <c r="E27" s="1">
        <v>7.0000000000000007E-2</v>
      </c>
    </row>
    <row r="28" spans="1:5" x14ac:dyDescent="0.25">
      <c r="A28" t="s">
        <v>52</v>
      </c>
      <c r="B28" t="s">
        <v>47</v>
      </c>
      <c r="C28" t="s">
        <v>48</v>
      </c>
      <c r="D28" t="str">
        <f t="shared" si="0"/>
        <v>6-9 miesięcyŚrednio-wysokiTak</v>
      </c>
      <c r="E28" s="1">
        <v>0.05</v>
      </c>
    </row>
    <row r="29" spans="1:5" x14ac:dyDescent="0.25">
      <c r="A29" t="s">
        <v>53</v>
      </c>
      <c r="B29" t="s">
        <v>47</v>
      </c>
      <c r="C29" t="s">
        <v>48</v>
      </c>
      <c r="D29" t="str">
        <f t="shared" si="0"/>
        <v>9-12 miesięcyŚrednio-wysokiTak</v>
      </c>
      <c r="E29" s="1">
        <v>0.04</v>
      </c>
    </row>
    <row r="30" spans="1:5" x14ac:dyDescent="0.25">
      <c r="A30">
        <v>1</v>
      </c>
      <c r="B30" t="s">
        <v>47</v>
      </c>
      <c r="C30" t="s">
        <v>48</v>
      </c>
      <c r="D30" t="str">
        <f t="shared" si="0"/>
        <v>1Średnio-wysokiTak</v>
      </c>
      <c r="E30" s="1">
        <v>0.03</v>
      </c>
    </row>
    <row r="31" spans="1:5" x14ac:dyDescent="0.25">
      <c r="A31">
        <v>2</v>
      </c>
      <c r="B31" t="s">
        <v>47</v>
      </c>
      <c r="C31" t="s">
        <v>48</v>
      </c>
      <c r="D31" t="str">
        <f t="shared" si="0"/>
        <v>2Średnio-wysokiTak</v>
      </c>
      <c r="E31" s="1">
        <v>0.02</v>
      </c>
    </row>
    <row r="32" spans="1:5" x14ac:dyDescent="0.25">
      <c r="A32">
        <v>3</v>
      </c>
      <c r="B32" t="s">
        <v>47</v>
      </c>
      <c r="C32" t="s">
        <v>48</v>
      </c>
      <c r="D32" t="str">
        <f t="shared" si="0"/>
        <v>3Średnio-wysokiTak</v>
      </c>
      <c r="E32" s="1">
        <v>0.02</v>
      </c>
    </row>
    <row r="33" spans="1:5" x14ac:dyDescent="0.25">
      <c r="A33">
        <v>4</v>
      </c>
      <c r="B33" t="s">
        <v>47</v>
      </c>
      <c r="C33" t="s">
        <v>48</v>
      </c>
      <c r="D33" t="str">
        <f t="shared" si="0"/>
        <v>4Średnio-wysokiTak</v>
      </c>
      <c r="E33" s="1">
        <v>0.02</v>
      </c>
    </row>
    <row r="34" spans="1:5" x14ac:dyDescent="0.25">
      <c r="A34">
        <v>5</v>
      </c>
      <c r="B34" t="s">
        <v>47</v>
      </c>
      <c r="C34" t="s">
        <v>48</v>
      </c>
      <c r="D34" t="str">
        <f t="shared" si="0"/>
        <v>5Średnio-wysokiTak</v>
      </c>
      <c r="E34" s="1">
        <v>0.02</v>
      </c>
    </row>
    <row r="35" spans="1:5" x14ac:dyDescent="0.25">
      <c r="A35">
        <v>6</v>
      </c>
      <c r="B35" t="s">
        <v>47</v>
      </c>
      <c r="C35" t="s">
        <v>48</v>
      </c>
      <c r="D35" t="str">
        <f t="shared" si="0"/>
        <v>6Średnio-wysokiTak</v>
      </c>
      <c r="E35" s="1">
        <v>0.02</v>
      </c>
    </row>
    <row r="36" spans="1:5" x14ac:dyDescent="0.25">
      <c r="A36">
        <v>7</v>
      </c>
      <c r="B36" t="s">
        <v>47</v>
      </c>
      <c r="C36" t="s">
        <v>48</v>
      </c>
      <c r="D36" t="str">
        <f t="shared" si="0"/>
        <v>7Średnio-wysokiTak</v>
      </c>
      <c r="E36" s="1">
        <v>0.02</v>
      </c>
    </row>
    <row r="37" spans="1:5" x14ac:dyDescent="0.25">
      <c r="A37">
        <v>8</v>
      </c>
      <c r="B37" t="s">
        <v>47</v>
      </c>
      <c r="C37" t="s">
        <v>48</v>
      </c>
      <c r="D37" t="str">
        <f t="shared" si="0"/>
        <v>8Średnio-wysokiTak</v>
      </c>
      <c r="E37" s="1">
        <v>0.02</v>
      </c>
    </row>
    <row r="38" spans="1:5" x14ac:dyDescent="0.25">
      <c r="A38">
        <v>9</v>
      </c>
      <c r="B38" t="s">
        <v>47</v>
      </c>
      <c r="C38" t="s">
        <v>48</v>
      </c>
      <c r="D38" t="str">
        <f t="shared" si="0"/>
        <v>9Średnio-wysokiTak</v>
      </c>
      <c r="E38" s="1">
        <v>0.02</v>
      </c>
    </row>
    <row r="39" spans="1:5" x14ac:dyDescent="0.25">
      <c r="A39">
        <v>10</v>
      </c>
      <c r="B39" t="s">
        <v>47</v>
      </c>
      <c r="C39" t="s">
        <v>48</v>
      </c>
      <c r="D39" t="str">
        <f t="shared" si="0"/>
        <v>10Średnio-wysokiTak</v>
      </c>
      <c r="E39" s="1">
        <v>0.02</v>
      </c>
    </row>
    <row r="40" spans="1:5" x14ac:dyDescent="0.25">
      <c r="A40">
        <v>11</v>
      </c>
      <c r="B40" t="s">
        <v>47</v>
      </c>
      <c r="C40" t="s">
        <v>48</v>
      </c>
      <c r="D40" t="str">
        <f t="shared" si="0"/>
        <v>11Średnio-wysokiTak</v>
      </c>
      <c r="E40" s="1">
        <v>0.02</v>
      </c>
    </row>
    <row r="41" spans="1:5" x14ac:dyDescent="0.25">
      <c r="A41">
        <v>12</v>
      </c>
      <c r="B41" t="s">
        <v>47</v>
      </c>
      <c r="C41" t="s">
        <v>48</v>
      </c>
      <c r="D41" t="str">
        <f t="shared" si="0"/>
        <v>12Średnio-wysokiTak</v>
      </c>
      <c r="E41" s="1">
        <v>0.02</v>
      </c>
    </row>
    <row r="42" spans="1:5" x14ac:dyDescent="0.25">
      <c r="A42">
        <v>13</v>
      </c>
      <c r="B42" t="s">
        <v>47</v>
      </c>
      <c r="C42" t="s">
        <v>48</v>
      </c>
      <c r="D42" t="str">
        <f t="shared" si="0"/>
        <v>13Średnio-wysokiTak</v>
      </c>
      <c r="E42" s="1">
        <v>0.02</v>
      </c>
    </row>
    <row r="43" spans="1:5" x14ac:dyDescent="0.25">
      <c r="A43">
        <v>14</v>
      </c>
      <c r="B43" t="s">
        <v>47</v>
      </c>
      <c r="C43" t="s">
        <v>48</v>
      </c>
      <c r="D43" t="str">
        <f t="shared" si="0"/>
        <v>14Średnio-wysokiTak</v>
      </c>
      <c r="E43" s="1">
        <v>0.02</v>
      </c>
    </row>
    <row r="44" spans="1:5" x14ac:dyDescent="0.25">
      <c r="A44">
        <v>15</v>
      </c>
      <c r="B44" t="s">
        <v>47</v>
      </c>
      <c r="C44" t="s">
        <v>48</v>
      </c>
      <c r="D44" t="str">
        <f t="shared" si="0"/>
        <v>15Średnio-wysokiTak</v>
      </c>
      <c r="E44" s="1">
        <v>0.02</v>
      </c>
    </row>
    <row r="45" spans="1:5" x14ac:dyDescent="0.25">
      <c r="A45">
        <v>16</v>
      </c>
      <c r="B45" t="s">
        <v>47</v>
      </c>
      <c r="C45" t="s">
        <v>48</v>
      </c>
      <c r="D45" t="str">
        <f t="shared" si="0"/>
        <v>16Średnio-wysokiTak</v>
      </c>
      <c r="E45" s="1">
        <v>0.02</v>
      </c>
    </row>
    <row r="46" spans="1:5" x14ac:dyDescent="0.25">
      <c r="A46">
        <v>17</v>
      </c>
      <c r="B46" t="s">
        <v>47</v>
      </c>
      <c r="C46" t="s">
        <v>48</v>
      </c>
      <c r="D46" t="str">
        <f t="shared" si="0"/>
        <v>17Średnio-wysokiTak</v>
      </c>
      <c r="E46" s="1">
        <v>0.02</v>
      </c>
    </row>
    <row r="47" spans="1:5" x14ac:dyDescent="0.25">
      <c r="A47">
        <v>18</v>
      </c>
      <c r="B47" t="s">
        <v>47</v>
      </c>
      <c r="C47" t="s">
        <v>48</v>
      </c>
      <c r="D47" t="str">
        <f t="shared" si="0"/>
        <v>18Średnio-wysokiTak</v>
      </c>
      <c r="E47" s="1">
        <v>0.02</v>
      </c>
    </row>
    <row r="48" spans="1:5" x14ac:dyDescent="0.25">
      <c r="A48">
        <v>19</v>
      </c>
      <c r="B48" t="s">
        <v>47</v>
      </c>
      <c r="C48" t="s">
        <v>48</v>
      </c>
      <c r="D48" t="str">
        <f t="shared" si="0"/>
        <v>19Średnio-wysokiTak</v>
      </c>
      <c r="E48" s="1">
        <v>0.02</v>
      </c>
    </row>
    <row r="49" spans="1:5" x14ac:dyDescent="0.25">
      <c r="A49">
        <v>20</v>
      </c>
      <c r="B49" t="s">
        <v>47</v>
      </c>
      <c r="C49" t="s">
        <v>48</v>
      </c>
      <c r="D49" t="str">
        <f t="shared" si="0"/>
        <v>20Średnio-wysokiTak</v>
      </c>
      <c r="E49" s="1">
        <v>0.02</v>
      </c>
    </row>
    <row r="50" spans="1:5" x14ac:dyDescent="0.25">
      <c r="A50" t="s">
        <v>51</v>
      </c>
      <c r="B50" t="s">
        <v>45</v>
      </c>
      <c r="C50" t="s">
        <v>49</v>
      </c>
      <c r="D50" t="str">
        <f t="shared" si="0"/>
        <v>&lt;3 miesiąceBardzo wysokiNie</v>
      </c>
      <c r="E50" s="1">
        <v>0.08</v>
      </c>
    </row>
    <row r="51" spans="1:5" x14ac:dyDescent="0.25">
      <c r="A51" t="s">
        <v>50</v>
      </c>
      <c r="B51" t="s">
        <v>45</v>
      </c>
      <c r="C51" t="s">
        <v>49</v>
      </c>
      <c r="D51" t="str">
        <f t="shared" si="0"/>
        <v>3-6 miesięcyBardzo wysokiNie</v>
      </c>
      <c r="E51" s="1">
        <v>7.0000000000000007E-2</v>
      </c>
    </row>
    <row r="52" spans="1:5" x14ac:dyDescent="0.25">
      <c r="A52" t="s">
        <v>52</v>
      </c>
      <c r="B52" t="s">
        <v>45</v>
      </c>
      <c r="C52" t="s">
        <v>49</v>
      </c>
      <c r="D52" t="str">
        <f t="shared" si="0"/>
        <v>6-9 miesięcyBardzo wysokiNie</v>
      </c>
      <c r="E52" s="1">
        <v>0.05</v>
      </c>
    </row>
    <row r="53" spans="1:5" x14ac:dyDescent="0.25">
      <c r="A53" t="s">
        <v>53</v>
      </c>
      <c r="B53" t="s">
        <v>45</v>
      </c>
      <c r="C53" t="s">
        <v>49</v>
      </c>
      <c r="D53" t="str">
        <f t="shared" si="0"/>
        <v>9-12 miesięcyBardzo wysokiNie</v>
      </c>
      <c r="E53" s="1">
        <v>0.04</v>
      </c>
    </row>
    <row r="54" spans="1:5" x14ac:dyDescent="0.25">
      <c r="A54">
        <v>1</v>
      </c>
      <c r="B54" t="s">
        <v>45</v>
      </c>
      <c r="C54" t="s">
        <v>49</v>
      </c>
      <c r="D54" t="str">
        <f t="shared" si="0"/>
        <v>1Bardzo wysokiNie</v>
      </c>
      <c r="E54" s="1">
        <v>3.5000000000000003E-2</v>
      </c>
    </row>
    <row r="55" spans="1:5" x14ac:dyDescent="0.25">
      <c r="A55">
        <v>2</v>
      </c>
      <c r="B55" t="s">
        <v>45</v>
      </c>
      <c r="C55" t="s">
        <v>49</v>
      </c>
      <c r="D55" t="str">
        <f t="shared" si="0"/>
        <v>2Bardzo wysokiNie</v>
      </c>
      <c r="E55" s="1">
        <v>2.5000000000000001E-2</v>
      </c>
    </row>
    <row r="56" spans="1:5" x14ac:dyDescent="0.25">
      <c r="A56">
        <v>3</v>
      </c>
      <c r="B56" t="s">
        <v>45</v>
      </c>
      <c r="C56" t="s">
        <v>49</v>
      </c>
      <c r="D56" t="str">
        <f t="shared" si="0"/>
        <v>3Bardzo wysokiNie</v>
      </c>
      <c r="E56" s="1">
        <v>2.5000000000000001E-2</v>
      </c>
    </row>
    <row r="57" spans="1:5" x14ac:dyDescent="0.25">
      <c r="A57">
        <v>4</v>
      </c>
      <c r="B57" t="s">
        <v>45</v>
      </c>
      <c r="C57" t="s">
        <v>49</v>
      </c>
      <c r="D57" t="str">
        <f t="shared" si="0"/>
        <v>4Bardzo wysokiNie</v>
      </c>
      <c r="E57" s="1">
        <v>2.5000000000000001E-2</v>
      </c>
    </row>
    <row r="58" spans="1:5" x14ac:dyDescent="0.25">
      <c r="A58">
        <v>5</v>
      </c>
      <c r="B58" t="s">
        <v>45</v>
      </c>
      <c r="C58" t="s">
        <v>49</v>
      </c>
      <c r="D58" t="str">
        <f t="shared" si="0"/>
        <v>5Bardzo wysokiNie</v>
      </c>
      <c r="E58" s="1">
        <v>2.5000000000000001E-2</v>
      </c>
    </row>
    <row r="59" spans="1:5" x14ac:dyDescent="0.25">
      <c r="A59">
        <v>6</v>
      </c>
      <c r="B59" t="s">
        <v>45</v>
      </c>
      <c r="C59" t="s">
        <v>49</v>
      </c>
      <c r="D59" t="str">
        <f t="shared" si="0"/>
        <v>6Bardzo wysokiNie</v>
      </c>
      <c r="E59" s="1">
        <v>2.5000000000000001E-2</v>
      </c>
    </row>
    <row r="60" spans="1:5" x14ac:dyDescent="0.25">
      <c r="A60">
        <v>7</v>
      </c>
      <c r="B60" t="s">
        <v>45</v>
      </c>
      <c r="C60" t="s">
        <v>49</v>
      </c>
      <c r="D60" t="str">
        <f t="shared" si="0"/>
        <v>7Bardzo wysokiNie</v>
      </c>
      <c r="E60" s="1">
        <v>2.5000000000000001E-2</v>
      </c>
    </row>
    <row r="61" spans="1:5" x14ac:dyDescent="0.25">
      <c r="A61">
        <v>8</v>
      </c>
      <c r="B61" t="s">
        <v>45</v>
      </c>
      <c r="C61" t="s">
        <v>49</v>
      </c>
      <c r="D61" t="str">
        <f t="shared" si="0"/>
        <v>8Bardzo wysokiNie</v>
      </c>
      <c r="E61" s="1">
        <v>2.5000000000000001E-2</v>
      </c>
    </row>
    <row r="62" spans="1:5" x14ac:dyDescent="0.25">
      <c r="A62">
        <v>9</v>
      </c>
      <c r="B62" t="s">
        <v>45</v>
      </c>
      <c r="C62" t="s">
        <v>49</v>
      </c>
      <c r="D62" t="str">
        <f t="shared" si="0"/>
        <v>9Bardzo wysokiNie</v>
      </c>
      <c r="E62" s="1">
        <v>2.5000000000000001E-2</v>
      </c>
    </row>
    <row r="63" spans="1:5" x14ac:dyDescent="0.25">
      <c r="A63">
        <v>10</v>
      </c>
      <c r="B63" t="s">
        <v>45</v>
      </c>
      <c r="C63" t="s">
        <v>49</v>
      </c>
      <c r="D63" t="str">
        <f t="shared" si="0"/>
        <v>10Bardzo wysokiNie</v>
      </c>
      <c r="E63" s="1">
        <v>2.5000000000000001E-2</v>
      </c>
    </row>
    <row r="64" spans="1:5" x14ac:dyDescent="0.25">
      <c r="A64">
        <v>11</v>
      </c>
      <c r="B64" t="s">
        <v>45</v>
      </c>
      <c r="C64" t="s">
        <v>49</v>
      </c>
      <c r="D64" t="str">
        <f t="shared" si="0"/>
        <v>11Bardzo wysokiNie</v>
      </c>
      <c r="E64" s="1">
        <v>2.5000000000000001E-2</v>
      </c>
    </row>
    <row r="65" spans="1:5" x14ac:dyDescent="0.25">
      <c r="A65">
        <v>12</v>
      </c>
      <c r="B65" t="s">
        <v>45</v>
      </c>
      <c r="C65" t="s">
        <v>49</v>
      </c>
      <c r="D65" t="str">
        <f t="shared" si="0"/>
        <v>12Bardzo wysokiNie</v>
      </c>
      <c r="E65" s="1">
        <v>2.5000000000000001E-2</v>
      </c>
    </row>
    <row r="66" spans="1:5" x14ac:dyDescent="0.25">
      <c r="A66">
        <v>13</v>
      </c>
      <c r="B66" t="s">
        <v>45</v>
      </c>
      <c r="C66" t="s">
        <v>49</v>
      </c>
      <c r="D66" t="str">
        <f t="shared" si="0"/>
        <v>13Bardzo wysokiNie</v>
      </c>
      <c r="E66" s="1">
        <v>2.5000000000000001E-2</v>
      </c>
    </row>
    <row r="67" spans="1:5" x14ac:dyDescent="0.25">
      <c r="A67">
        <v>14</v>
      </c>
      <c r="B67" t="s">
        <v>45</v>
      </c>
      <c r="C67" t="s">
        <v>49</v>
      </c>
      <c r="D67" t="str">
        <f t="shared" ref="D67:D130" si="1">CONCATENATE(A67,B67,C67)</f>
        <v>14Bardzo wysokiNie</v>
      </c>
      <c r="E67" s="1">
        <v>2.5000000000000001E-2</v>
      </c>
    </row>
    <row r="68" spans="1:5" x14ac:dyDescent="0.25">
      <c r="A68">
        <v>15</v>
      </c>
      <c r="B68" t="s">
        <v>45</v>
      </c>
      <c r="C68" t="s">
        <v>49</v>
      </c>
      <c r="D68" t="str">
        <f t="shared" si="1"/>
        <v>15Bardzo wysokiNie</v>
      </c>
      <c r="E68" s="1">
        <v>2.5000000000000001E-2</v>
      </c>
    </row>
    <row r="69" spans="1:5" x14ac:dyDescent="0.25">
      <c r="A69">
        <v>16</v>
      </c>
      <c r="B69" t="s">
        <v>45</v>
      </c>
      <c r="C69" t="s">
        <v>49</v>
      </c>
      <c r="D69" t="str">
        <f t="shared" si="1"/>
        <v>16Bardzo wysokiNie</v>
      </c>
      <c r="E69" s="1">
        <v>2.5000000000000001E-2</v>
      </c>
    </row>
    <row r="70" spans="1:5" x14ac:dyDescent="0.25">
      <c r="A70">
        <v>17</v>
      </c>
      <c r="B70" t="s">
        <v>45</v>
      </c>
      <c r="C70" t="s">
        <v>49</v>
      </c>
      <c r="D70" t="str">
        <f t="shared" si="1"/>
        <v>17Bardzo wysokiNie</v>
      </c>
      <c r="E70" s="1">
        <v>2.5000000000000001E-2</v>
      </c>
    </row>
    <row r="71" spans="1:5" x14ac:dyDescent="0.25">
      <c r="A71">
        <v>18</v>
      </c>
      <c r="B71" t="s">
        <v>45</v>
      </c>
      <c r="C71" t="s">
        <v>49</v>
      </c>
      <c r="D71" t="str">
        <f t="shared" si="1"/>
        <v>18Bardzo wysokiNie</v>
      </c>
      <c r="E71" s="1">
        <v>2.5000000000000001E-2</v>
      </c>
    </row>
    <row r="72" spans="1:5" x14ac:dyDescent="0.25">
      <c r="A72">
        <v>19</v>
      </c>
      <c r="B72" t="s">
        <v>45</v>
      </c>
      <c r="C72" t="s">
        <v>49</v>
      </c>
      <c r="D72" t="str">
        <f t="shared" si="1"/>
        <v>19Bardzo wysokiNie</v>
      </c>
      <c r="E72" s="1">
        <v>2.5000000000000001E-2</v>
      </c>
    </row>
    <row r="73" spans="1:5" x14ac:dyDescent="0.25">
      <c r="A73">
        <v>20</v>
      </c>
      <c r="B73" t="s">
        <v>45</v>
      </c>
      <c r="C73" t="s">
        <v>49</v>
      </c>
      <c r="D73" t="str">
        <f t="shared" si="1"/>
        <v>20Bardzo wysokiNie</v>
      </c>
      <c r="E73" s="1">
        <v>2.5000000000000001E-2</v>
      </c>
    </row>
    <row r="74" spans="1:5" x14ac:dyDescent="0.25">
      <c r="A74" t="s">
        <v>51</v>
      </c>
      <c r="B74" t="s">
        <v>46</v>
      </c>
      <c r="C74" t="s">
        <v>49</v>
      </c>
      <c r="D74" t="str">
        <f t="shared" si="1"/>
        <v>&lt;3 miesiąceUmiarkowanyNie</v>
      </c>
      <c r="E74" s="1">
        <v>0.08</v>
      </c>
    </row>
    <row r="75" spans="1:5" x14ac:dyDescent="0.25">
      <c r="A75" t="s">
        <v>50</v>
      </c>
      <c r="B75" t="s">
        <v>46</v>
      </c>
      <c r="C75" t="s">
        <v>49</v>
      </c>
      <c r="D75" t="str">
        <f t="shared" si="1"/>
        <v>3-6 miesięcyUmiarkowanyNie</v>
      </c>
      <c r="E75" s="1">
        <v>7.0000000000000007E-2</v>
      </c>
    </row>
    <row r="76" spans="1:5" x14ac:dyDescent="0.25">
      <c r="A76" t="s">
        <v>52</v>
      </c>
      <c r="B76" t="s">
        <v>46</v>
      </c>
      <c r="C76" t="s">
        <v>49</v>
      </c>
      <c r="D76" t="str">
        <f t="shared" si="1"/>
        <v>6-9 miesięcyUmiarkowanyNie</v>
      </c>
      <c r="E76" s="1">
        <v>0.05</v>
      </c>
    </row>
    <row r="77" spans="1:5" x14ac:dyDescent="0.25">
      <c r="A77" t="s">
        <v>53</v>
      </c>
      <c r="B77" t="s">
        <v>46</v>
      </c>
      <c r="C77" t="s">
        <v>49</v>
      </c>
      <c r="D77" t="str">
        <f t="shared" si="1"/>
        <v>9-12 miesięcyUmiarkowanyNie</v>
      </c>
      <c r="E77" s="1">
        <v>0.04</v>
      </c>
    </row>
    <row r="78" spans="1:5" x14ac:dyDescent="0.25">
      <c r="A78">
        <v>1</v>
      </c>
      <c r="B78" t="s">
        <v>46</v>
      </c>
      <c r="C78" t="s">
        <v>49</v>
      </c>
      <c r="D78" t="str">
        <f t="shared" si="1"/>
        <v>1UmiarkowanyNie</v>
      </c>
      <c r="E78" s="1">
        <v>0.03</v>
      </c>
    </row>
    <row r="79" spans="1:5" x14ac:dyDescent="0.25">
      <c r="A79">
        <v>2</v>
      </c>
      <c r="B79" t="s">
        <v>46</v>
      </c>
      <c r="C79" t="s">
        <v>49</v>
      </c>
      <c r="D79" t="str">
        <f t="shared" si="1"/>
        <v>2UmiarkowanyNie</v>
      </c>
      <c r="E79" s="1">
        <v>0.02</v>
      </c>
    </row>
    <row r="80" spans="1:5" x14ac:dyDescent="0.25">
      <c r="A80">
        <v>3</v>
      </c>
      <c r="B80" t="s">
        <v>46</v>
      </c>
      <c r="C80" t="s">
        <v>49</v>
      </c>
      <c r="D80" t="str">
        <f t="shared" si="1"/>
        <v>3UmiarkowanyNie</v>
      </c>
      <c r="E80" s="1">
        <v>0.02</v>
      </c>
    </row>
    <row r="81" spans="1:5" x14ac:dyDescent="0.25">
      <c r="A81">
        <v>4</v>
      </c>
      <c r="B81" t="s">
        <v>46</v>
      </c>
      <c r="C81" t="s">
        <v>49</v>
      </c>
      <c r="D81" t="str">
        <f t="shared" si="1"/>
        <v>4UmiarkowanyNie</v>
      </c>
      <c r="E81" s="1">
        <v>0.02</v>
      </c>
    </row>
    <row r="82" spans="1:5" x14ac:dyDescent="0.25">
      <c r="A82">
        <v>5</v>
      </c>
      <c r="B82" t="s">
        <v>46</v>
      </c>
      <c r="C82" t="s">
        <v>49</v>
      </c>
      <c r="D82" t="str">
        <f t="shared" si="1"/>
        <v>5UmiarkowanyNie</v>
      </c>
      <c r="E82" s="1">
        <v>0.02</v>
      </c>
    </row>
    <row r="83" spans="1:5" x14ac:dyDescent="0.25">
      <c r="A83">
        <v>6</v>
      </c>
      <c r="B83" t="s">
        <v>46</v>
      </c>
      <c r="C83" t="s">
        <v>49</v>
      </c>
      <c r="D83" t="str">
        <f t="shared" si="1"/>
        <v>6UmiarkowanyNie</v>
      </c>
      <c r="E83" s="1">
        <v>0.02</v>
      </c>
    </row>
    <row r="84" spans="1:5" x14ac:dyDescent="0.25">
      <c r="A84">
        <v>7</v>
      </c>
      <c r="B84" t="s">
        <v>46</v>
      </c>
      <c r="C84" t="s">
        <v>49</v>
      </c>
      <c r="D84" t="str">
        <f t="shared" si="1"/>
        <v>7UmiarkowanyNie</v>
      </c>
      <c r="E84" s="1">
        <v>0.02</v>
      </c>
    </row>
    <row r="85" spans="1:5" x14ac:dyDescent="0.25">
      <c r="A85">
        <v>8</v>
      </c>
      <c r="B85" t="s">
        <v>46</v>
      </c>
      <c r="C85" t="s">
        <v>49</v>
      </c>
      <c r="D85" t="str">
        <f t="shared" si="1"/>
        <v>8UmiarkowanyNie</v>
      </c>
      <c r="E85" s="1">
        <v>0.02</v>
      </c>
    </row>
    <row r="86" spans="1:5" x14ac:dyDescent="0.25">
      <c r="A86">
        <v>9</v>
      </c>
      <c r="B86" t="s">
        <v>46</v>
      </c>
      <c r="C86" t="s">
        <v>49</v>
      </c>
      <c r="D86" t="str">
        <f t="shared" si="1"/>
        <v>9UmiarkowanyNie</v>
      </c>
      <c r="E86" s="1">
        <v>0.02</v>
      </c>
    </row>
    <row r="87" spans="1:5" x14ac:dyDescent="0.25">
      <c r="A87">
        <v>10</v>
      </c>
      <c r="B87" t="s">
        <v>46</v>
      </c>
      <c r="C87" t="s">
        <v>49</v>
      </c>
      <c r="D87" t="str">
        <f t="shared" si="1"/>
        <v>10UmiarkowanyNie</v>
      </c>
      <c r="E87" s="1">
        <v>0.02</v>
      </c>
    </row>
    <row r="88" spans="1:5" x14ac:dyDescent="0.25">
      <c r="A88">
        <v>11</v>
      </c>
      <c r="B88" t="s">
        <v>46</v>
      </c>
      <c r="C88" t="s">
        <v>49</v>
      </c>
      <c r="D88" t="str">
        <f t="shared" si="1"/>
        <v>11UmiarkowanyNie</v>
      </c>
      <c r="E88" s="1">
        <v>0.02</v>
      </c>
    </row>
    <row r="89" spans="1:5" x14ac:dyDescent="0.25">
      <c r="A89">
        <v>12</v>
      </c>
      <c r="B89" t="s">
        <v>46</v>
      </c>
      <c r="C89" t="s">
        <v>49</v>
      </c>
      <c r="D89" t="str">
        <f t="shared" si="1"/>
        <v>12UmiarkowanyNie</v>
      </c>
      <c r="E89" s="1">
        <v>0.02</v>
      </c>
    </row>
    <row r="90" spans="1:5" x14ac:dyDescent="0.25">
      <c r="A90">
        <v>13</v>
      </c>
      <c r="B90" t="s">
        <v>46</v>
      </c>
      <c r="C90" t="s">
        <v>49</v>
      </c>
      <c r="D90" t="str">
        <f t="shared" si="1"/>
        <v>13UmiarkowanyNie</v>
      </c>
      <c r="E90" s="1">
        <v>0.02</v>
      </c>
    </row>
    <row r="91" spans="1:5" x14ac:dyDescent="0.25">
      <c r="A91">
        <v>14</v>
      </c>
      <c r="B91" t="s">
        <v>46</v>
      </c>
      <c r="C91" t="s">
        <v>49</v>
      </c>
      <c r="D91" t="str">
        <f t="shared" si="1"/>
        <v>14UmiarkowanyNie</v>
      </c>
      <c r="E91" s="1">
        <v>0.02</v>
      </c>
    </row>
    <row r="92" spans="1:5" x14ac:dyDescent="0.25">
      <c r="A92">
        <v>15</v>
      </c>
      <c r="B92" t="s">
        <v>46</v>
      </c>
      <c r="C92" t="s">
        <v>49</v>
      </c>
      <c r="D92" t="str">
        <f t="shared" si="1"/>
        <v>15UmiarkowanyNie</v>
      </c>
      <c r="E92" s="1">
        <v>0.02</v>
      </c>
    </row>
    <row r="93" spans="1:5" x14ac:dyDescent="0.25">
      <c r="A93">
        <v>16</v>
      </c>
      <c r="B93" t="s">
        <v>46</v>
      </c>
      <c r="C93" t="s">
        <v>49</v>
      </c>
      <c r="D93" t="str">
        <f t="shared" si="1"/>
        <v>16UmiarkowanyNie</v>
      </c>
      <c r="E93" s="1">
        <v>0.02</v>
      </c>
    </row>
    <row r="94" spans="1:5" x14ac:dyDescent="0.25">
      <c r="A94">
        <v>17</v>
      </c>
      <c r="B94" t="s">
        <v>46</v>
      </c>
      <c r="C94" t="s">
        <v>49</v>
      </c>
      <c r="D94" t="str">
        <f t="shared" si="1"/>
        <v>17UmiarkowanyNie</v>
      </c>
      <c r="E94" s="1">
        <v>0.02</v>
      </c>
    </row>
    <row r="95" spans="1:5" x14ac:dyDescent="0.25">
      <c r="A95">
        <v>18</v>
      </c>
      <c r="B95" t="s">
        <v>46</v>
      </c>
      <c r="C95" t="s">
        <v>49</v>
      </c>
      <c r="D95" t="str">
        <f t="shared" si="1"/>
        <v>18UmiarkowanyNie</v>
      </c>
      <c r="E95" s="1">
        <v>0.02</v>
      </c>
    </row>
    <row r="96" spans="1:5" x14ac:dyDescent="0.25">
      <c r="A96">
        <v>19</v>
      </c>
      <c r="B96" t="s">
        <v>46</v>
      </c>
      <c r="C96" t="s">
        <v>49</v>
      </c>
      <c r="D96" t="str">
        <f t="shared" si="1"/>
        <v>19UmiarkowanyNie</v>
      </c>
      <c r="E96" s="1">
        <v>0.02</v>
      </c>
    </row>
    <row r="97" spans="1:5" x14ac:dyDescent="0.25">
      <c r="A97">
        <v>20</v>
      </c>
      <c r="B97" t="s">
        <v>46</v>
      </c>
      <c r="C97" t="s">
        <v>49</v>
      </c>
      <c r="D97" t="str">
        <f t="shared" si="1"/>
        <v>20UmiarkowanyNie</v>
      </c>
      <c r="E97" s="1">
        <v>0.02</v>
      </c>
    </row>
    <row r="98" spans="1:5" x14ac:dyDescent="0.25">
      <c r="A98" t="s">
        <v>51</v>
      </c>
      <c r="B98" t="s">
        <v>47</v>
      </c>
      <c r="C98" t="s">
        <v>49</v>
      </c>
      <c r="D98" t="str">
        <f t="shared" si="1"/>
        <v>&lt;3 miesiąceŚrednio-wysokiNie</v>
      </c>
      <c r="E98" s="1">
        <v>0.08</v>
      </c>
    </row>
    <row r="99" spans="1:5" x14ac:dyDescent="0.25">
      <c r="A99" t="s">
        <v>50</v>
      </c>
      <c r="B99" t="s">
        <v>47</v>
      </c>
      <c r="C99" t="s">
        <v>49</v>
      </c>
      <c r="D99" t="str">
        <f t="shared" si="1"/>
        <v>3-6 miesięcyŚrednio-wysokiNie</v>
      </c>
      <c r="E99" s="1">
        <v>7.0000000000000007E-2</v>
      </c>
    </row>
    <row r="100" spans="1:5" x14ac:dyDescent="0.25">
      <c r="A100" t="s">
        <v>52</v>
      </c>
      <c r="B100" t="s">
        <v>47</v>
      </c>
      <c r="C100" t="s">
        <v>49</v>
      </c>
      <c r="D100" t="str">
        <f t="shared" si="1"/>
        <v>6-9 miesięcyŚrednio-wysokiNie</v>
      </c>
      <c r="E100" s="1">
        <v>0.05</v>
      </c>
    </row>
    <row r="101" spans="1:5" x14ac:dyDescent="0.25">
      <c r="A101" t="s">
        <v>53</v>
      </c>
      <c r="B101" t="s">
        <v>47</v>
      </c>
      <c r="C101" t="s">
        <v>49</v>
      </c>
      <c r="D101" t="str">
        <f t="shared" si="1"/>
        <v>9-12 miesięcyŚrednio-wysokiNie</v>
      </c>
      <c r="E101" s="1">
        <v>0.04</v>
      </c>
    </row>
    <row r="102" spans="1:5" x14ac:dyDescent="0.25">
      <c r="A102">
        <v>1</v>
      </c>
      <c r="B102" t="s">
        <v>47</v>
      </c>
      <c r="C102" t="s">
        <v>49</v>
      </c>
      <c r="D102" t="str">
        <f t="shared" si="1"/>
        <v>1Średnio-wysokiNie</v>
      </c>
      <c r="E102" s="1">
        <v>0.03</v>
      </c>
    </row>
    <row r="103" spans="1:5" x14ac:dyDescent="0.25">
      <c r="A103">
        <v>2</v>
      </c>
      <c r="B103" t="s">
        <v>47</v>
      </c>
      <c r="C103" t="s">
        <v>49</v>
      </c>
      <c r="D103" t="str">
        <f t="shared" si="1"/>
        <v>2Średnio-wysokiNie</v>
      </c>
      <c r="E103" s="1">
        <v>2.5000000000000001E-2</v>
      </c>
    </row>
    <row r="104" spans="1:5" x14ac:dyDescent="0.25">
      <c r="A104">
        <v>3</v>
      </c>
      <c r="B104" t="s">
        <v>47</v>
      </c>
      <c r="C104" t="s">
        <v>49</v>
      </c>
      <c r="D104" t="str">
        <f t="shared" si="1"/>
        <v>3Średnio-wysokiNie</v>
      </c>
      <c r="E104" s="1">
        <v>2.5000000000000001E-2</v>
      </c>
    </row>
    <row r="105" spans="1:5" x14ac:dyDescent="0.25">
      <c r="A105">
        <v>4</v>
      </c>
      <c r="B105" t="s">
        <v>47</v>
      </c>
      <c r="C105" t="s">
        <v>49</v>
      </c>
      <c r="D105" t="str">
        <f t="shared" si="1"/>
        <v>4Średnio-wysokiNie</v>
      </c>
      <c r="E105" s="1">
        <v>2.5000000000000001E-2</v>
      </c>
    </row>
    <row r="106" spans="1:5" x14ac:dyDescent="0.25">
      <c r="A106">
        <v>5</v>
      </c>
      <c r="B106" t="s">
        <v>47</v>
      </c>
      <c r="C106" t="s">
        <v>49</v>
      </c>
      <c r="D106" t="str">
        <f t="shared" si="1"/>
        <v>5Średnio-wysokiNie</v>
      </c>
      <c r="E106" s="1">
        <v>2.5000000000000001E-2</v>
      </c>
    </row>
    <row r="107" spans="1:5" x14ac:dyDescent="0.25">
      <c r="A107">
        <v>6</v>
      </c>
      <c r="B107" t="s">
        <v>47</v>
      </c>
      <c r="C107" t="s">
        <v>49</v>
      </c>
      <c r="D107" t="str">
        <f t="shared" si="1"/>
        <v>6Średnio-wysokiNie</v>
      </c>
      <c r="E107" s="1">
        <v>2.5000000000000001E-2</v>
      </c>
    </row>
    <row r="108" spans="1:5" x14ac:dyDescent="0.25">
      <c r="A108">
        <v>7</v>
      </c>
      <c r="B108" t="s">
        <v>47</v>
      </c>
      <c r="C108" t="s">
        <v>49</v>
      </c>
      <c r="D108" t="str">
        <f t="shared" si="1"/>
        <v>7Średnio-wysokiNie</v>
      </c>
      <c r="E108" s="1">
        <v>2.5000000000000001E-2</v>
      </c>
    </row>
    <row r="109" spans="1:5" x14ac:dyDescent="0.25">
      <c r="A109">
        <v>8</v>
      </c>
      <c r="B109" t="s">
        <v>47</v>
      </c>
      <c r="C109" t="s">
        <v>49</v>
      </c>
      <c r="D109" t="str">
        <f t="shared" si="1"/>
        <v>8Średnio-wysokiNie</v>
      </c>
      <c r="E109" s="1">
        <v>2.5000000000000001E-2</v>
      </c>
    </row>
    <row r="110" spans="1:5" x14ac:dyDescent="0.25">
      <c r="A110">
        <v>9</v>
      </c>
      <c r="B110" t="s">
        <v>47</v>
      </c>
      <c r="C110" t="s">
        <v>49</v>
      </c>
      <c r="D110" t="str">
        <f t="shared" si="1"/>
        <v>9Średnio-wysokiNie</v>
      </c>
      <c r="E110" s="1">
        <v>2.5000000000000001E-2</v>
      </c>
    </row>
    <row r="111" spans="1:5" x14ac:dyDescent="0.25">
      <c r="A111">
        <v>10</v>
      </c>
      <c r="B111" t="s">
        <v>47</v>
      </c>
      <c r="C111" t="s">
        <v>49</v>
      </c>
      <c r="D111" t="str">
        <f t="shared" si="1"/>
        <v>10Średnio-wysokiNie</v>
      </c>
      <c r="E111" s="1">
        <v>2.5000000000000001E-2</v>
      </c>
    </row>
    <row r="112" spans="1:5" x14ac:dyDescent="0.25">
      <c r="A112">
        <v>11</v>
      </c>
      <c r="B112" t="s">
        <v>47</v>
      </c>
      <c r="C112" t="s">
        <v>49</v>
      </c>
      <c r="D112" t="str">
        <f t="shared" si="1"/>
        <v>11Średnio-wysokiNie</v>
      </c>
      <c r="E112" s="1">
        <v>2.5000000000000001E-2</v>
      </c>
    </row>
    <row r="113" spans="1:5" x14ac:dyDescent="0.25">
      <c r="A113">
        <v>12</v>
      </c>
      <c r="B113" t="s">
        <v>47</v>
      </c>
      <c r="C113" t="s">
        <v>49</v>
      </c>
      <c r="D113" t="str">
        <f t="shared" si="1"/>
        <v>12Średnio-wysokiNie</v>
      </c>
      <c r="E113" s="1">
        <v>2.5000000000000001E-2</v>
      </c>
    </row>
    <row r="114" spans="1:5" x14ac:dyDescent="0.25">
      <c r="A114">
        <v>13</v>
      </c>
      <c r="B114" t="s">
        <v>47</v>
      </c>
      <c r="C114" t="s">
        <v>49</v>
      </c>
      <c r="D114" t="str">
        <f t="shared" si="1"/>
        <v>13Średnio-wysokiNie</v>
      </c>
      <c r="E114" s="1">
        <v>2.5000000000000001E-2</v>
      </c>
    </row>
    <row r="115" spans="1:5" x14ac:dyDescent="0.25">
      <c r="A115">
        <v>14</v>
      </c>
      <c r="B115" t="s">
        <v>47</v>
      </c>
      <c r="C115" t="s">
        <v>49</v>
      </c>
      <c r="D115" t="str">
        <f t="shared" si="1"/>
        <v>14Średnio-wysokiNie</v>
      </c>
      <c r="E115" s="1">
        <v>2.5000000000000001E-2</v>
      </c>
    </row>
    <row r="116" spans="1:5" x14ac:dyDescent="0.25">
      <c r="A116">
        <v>15</v>
      </c>
      <c r="B116" t="s">
        <v>47</v>
      </c>
      <c r="C116" t="s">
        <v>49</v>
      </c>
      <c r="D116" t="str">
        <f t="shared" si="1"/>
        <v>15Średnio-wysokiNie</v>
      </c>
      <c r="E116" s="1">
        <v>2.5000000000000001E-2</v>
      </c>
    </row>
    <row r="117" spans="1:5" x14ac:dyDescent="0.25">
      <c r="A117">
        <v>16</v>
      </c>
      <c r="B117" t="s">
        <v>47</v>
      </c>
      <c r="C117" t="s">
        <v>49</v>
      </c>
      <c r="D117" t="str">
        <f t="shared" si="1"/>
        <v>16Średnio-wysokiNie</v>
      </c>
      <c r="E117" s="1">
        <v>2.5000000000000001E-2</v>
      </c>
    </row>
    <row r="118" spans="1:5" x14ac:dyDescent="0.25">
      <c r="A118">
        <v>17</v>
      </c>
      <c r="B118" t="s">
        <v>47</v>
      </c>
      <c r="C118" t="s">
        <v>49</v>
      </c>
      <c r="D118" t="str">
        <f t="shared" si="1"/>
        <v>17Średnio-wysokiNie</v>
      </c>
      <c r="E118" s="1">
        <v>2.5000000000000001E-2</v>
      </c>
    </row>
    <row r="119" spans="1:5" x14ac:dyDescent="0.25">
      <c r="A119">
        <v>18</v>
      </c>
      <c r="B119" t="s">
        <v>47</v>
      </c>
      <c r="C119" t="s">
        <v>49</v>
      </c>
      <c r="D119" t="str">
        <f t="shared" si="1"/>
        <v>18Średnio-wysokiNie</v>
      </c>
      <c r="E119" s="1">
        <v>2.5000000000000001E-2</v>
      </c>
    </row>
    <row r="120" spans="1:5" x14ac:dyDescent="0.25">
      <c r="A120">
        <v>19</v>
      </c>
      <c r="B120" t="s">
        <v>47</v>
      </c>
      <c r="C120" t="s">
        <v>49</v>
      </c>
      <c r="D120" t="str">
        <f t="shared" si="1"/>
        <v>19Średnio-wysokiNie</v>
      </c>
      <c r="E120" s="1">
        <v>2.5000000000000001E-2</v>
      </c>
    </row>
    <row r="121" spans="1:5" x14ac:dyDescent="0.25">
      <c r="A121">
        <v>20</v>
      </c>
      <c r="B121" t="s">
        <v>47</v>
      </c>
      <c r="C121" t="s">
        <v>49</v>
      </c>
      <c r="D121" t="str">
        <f t="shared" si="1"/>
        <v>20Średnio-wysokiNie</v>
      </c>
      <c r="E121" s="1">
        <v>2.5000000000000001E-2</v>
      </c>
    </row>
    <row r="122" spans="1:5" x14ac:dyDescent="0.25">
      <c r="A122" t="s">
        <v>51</v>
      </c>
      <c r="B122" t="s">
        <v>45</v>
      </c>
      <c r="C122" t="s">
        <v>49</v>
      </c>
      <c r="D122" t="str">
        <f t="shared" si="1"/>
        <v>&lt;3 miesiąceBardzo wysokiNie</v>
      </c>
      <c r="E122" s="1">
        <v>0.08</v>
      </c>
    </row>
    <row r="123" spans="1:5" x14ac:dyDescent="0.25">
      <c r="A123" t="s">
        <v>50</v>
      </c>
      <c r="B123" t="s">
        <v>45</v>
      </c>
      <c r="C123" t="s">
        <v>49</v>
      </c>
      <c r="D123" t="str">
        <f t="shared" si="1"/>
        <v>3-6 miesięcyBardzo wysokiNie</v>
      </c>
      <c r="E123" s="1">
        <v>7.0000000000000007E-2</v>
      </c>
    </row>
    <row r="124" spans="1:5" x14ac:dyDescent="0.25">
      <c r="A124" t="s">
        <v>52</v>
      </c>
      <c r="B124" t="s">
        <v>45</v>
      </c>
      <c r="C124" t="s">
        <v>49</v>
      </c>
      <c r="D124" t="str">
        <f t="shared" si="1"/>
        <v>6-9 miesięcyBardzo wysokiNie</v>
      </c>
      <c r="E124" s="1">
        <v>0.05</v>
      </c>
    </row>
    <row r="125" spans="1:5" x14ac:dyDescent="0.25">
      <c r="A125" t="s">
        <v>53</v>
      </c>
      <c r="B125" t="s">
        <v>45</v>
      </c>
      <c r="C125" t="s">
        <v>49</v>
      </c>
      <c r="D125" t="str">
        <f t="shared" si="1"/>
        <v>9-12 miesięcyBardzo wysokiNie</v>
      </c>
      <c r="E125" s="1">
        <v>0.04</v>
      </c>
    </row>
    <row r="126" spans="1:5" x14ac:dyDescent="0.25">
      <c r="A126">
        <v>1</v>
      </c>
      <c r="B126" t="s">
        <v>45</v>
      </c>
      <c r="C126" t="s">
        <v>49</v>
      </c>
      <c r="D126" t="str">
        <f t="shared" si="1"/>
        <v>1Bardzo wysokiNie</v>
      </c>
      <c r="E126" s="1">
        <v>0.03</v>
      </c>
    </row>
    <row r="127" spans="1:5" x14ac:dyDescent="0.25">
      <c r="A127">
        <v>2</v>
      </c>
      <c r="B127" t="s">
        <v>45</v>
      </c>
      <c r="C127" t="s">
        <v>49</v>
      </c>
      <c r="D127" t="str">
        <f t="shared" si="1"/>
        <v>2Bardzo wysokiNie</v>
      </c>
      <c r="E127" s="1">
        <v>0.03</v>
      </c>
    </row>
    <row r="128" spans="1:5" x14ac:dyDescent="0.25">
      <c r="A128">
        <v>3</v>
      </c>
      <c r="B128" t="s">
        <v>45</v>
      </c>
      <c r="C128" t="s">
        <v>49</v>
      </c>
      <c r="D128" t="str">
        <f t="shared" si="1"/>
        <v>3Bardzo wysokiNie</v>
      </c>
      <c r="E128" s="1">
        <v>0.03</v>
      </c>
    </row>
    <row r="129" spans="1:5" x14ac:dyDescent="0.25">
      <c r="A129">
        <v>4</v>
      </c>
      <c r="B129" t="s">
        <v>45</v>
      </c>
      <c r="C129" t="s">
        <v>49</v>
      </c>
      <c r="D129" t="str">
        <f t="shared" si="1"/>
        <v>4Bardzo wysokiNie</v>
      </c>
      <c r="E129" s="1">
        <v>0.03</v>
      </c>
    </row>
    <row r="130" spans="1:5" x14ac:dyDescent="0.25">
      <c r="A130">
        <v>5</v>
      </c>
      <c r="B130" t="s">
        <v>45</v>
      </c>
      <c r="C130" t="s">
        <v>49</v>
      </c>
      <c r="D130" t="str">
        <f t="shared" si="1"/>
        <v>5Bardzo wysokiNie</v>
      </c>
      <c r="E130" s="1">
        <v>0.03</v>
      </c>
    </row>
    <row r="131" spans="1:5" x14ac:dyDescent="0.25">
      <c r="A131">
        <v>6</v>
      </c>
      <c r="B131" t="s">
        <v>45</v>
      </c>
      <c r="C131" t="s">
        <v>49</v>
      </c>
      <c r="D131" t="str">
        <f t="shared" ref="D131:D154" si="2">CONCATENATE(A131,B131,C131)</f>
        <v>6Bardzo wysokiNie</v>
      </c>
      <c r="E131" s="1">
        <v>0.03</v>
      </c>
    </row>
    <row r="132" spans="1:5" x14ac:dyDescent="0.25">
      <c r="A132">
        <v>7</v>
      </c>
      <c r="B132" t="s">
        <v>45</v>
      </c>
      <c r="C132" t="s">
        <v>49</v>
      </c>
      <c r="D132" t="str">
        <f t="shared" si="2"/>
        <v>7Bardzo wysokiNie</v>
      </c>
      <c r="E132" s="1">
        <v>0.03</v>
      </c>
    </row>
    <row r="133" spans="1:5" x14ac:dyDescent="0.25">
      <c r="A133">
        <v>8</v>
      </c>
      <c r="B133" t="s">
        <v>45</v>
      </c>
      <c r="C133" t="s">
        <v>49</v>
      </c>
      <c r="D133" t="str">
        <f t="shared" si="2"/>
        <v>8Bardzo wysokiNie</v>
      </c>
      <c r="E133" s="1">
        <v>0.03</v>
      </c>
    </row>
    <row r="134" spans="1:5" x14ac:dyDescent="0.25">
      <c r="A134">
        <v>9</v>
      </c>
      <c r="B134" t="s">
        <v>45</v>
      </c>
      <c r="C134" t="s">
        <v>49</v>
      </c>
      <c r="D134" t="str">
        <f t="shared" si="2"/>
        <v>9Bardzo wysokiNie</v>
      </c>
      <c r="E134" s="1">
        <v>0.03</v>
      </c>
    </row>
    <row r="135" spans="1:5" x14ac:dyDescent="0.25">
      <c r="A135">
        <v>10</v>
      </c>
      <c r="B135" t="s">
        <v>45</v>
      </c>
      <c r="C135" t="s">
        <v>49</v>
      </c>
      <c r="D135" t="str">
        <f t="shared" si="2"/>
        <v>10Bardzo wysokiNie</v>
      </c>
      <c r="E135" s="1">
        <v>0.03</v>
      </c>
    </row>
    <row r="136" spans="1:5" x14ac:dyDescent="0.25">
      <c r="A136">
        <v>11</v>
      </c>
      <c r="B136" t="s">
        <v>45</v>
      </c>
      <c r="C136" t="s">
        <v>49</v>
      </c>
      <c r="D136" t="str">
        <f t="shared" si="2"/>
        <v>11Bardzo wysokiNie</v>
      </c>
      <c r="E136" s="1">
        <v>0.03</v>
      </c>
    </row>
    <row r="137" spans="1:5" x14ac:dyDescent="0.25">
      <c r="A137">
        <v>12</v>
      </c>
      <c r="B137" t="s">
        <v>45</v>
      </c>
      <c r="C137" t="s">
        <v>49</v>
      </c>
      <c r="D137" t="str">
        <f t="shared" si="2"/>
        <v>12Bardzo wysokiNie</v>
      </c>
      <c r="E137" s="1">
        <v>0.03</v>
      </c>
    </row>
    <row r="138" spans="1:5" x14ac:dyDescent="0.25">
      <c r="A138">
        <v>13</v>
      </c>
      <c r="B138" t="s">
        <v>45</v>
      </c>
      <c r="C138" t="s">
        <v>49</v>
      </c>
      <c r="D138" t="str">
        <f t="shared" si="2"/>
        <v>13Bardzo wysokiNie</v>
      </c>
      <c r="E138" s="1">
        <v>0.03</v>
      </c>
    </row>
    <row r="139" spans="1:5" x14ac:dyDescent="0.25">
      <c r="A139">
        <v>14</v>
      </c>
      <c r="B139" t="s">
        <v>45</v>
      </c>
      <c r="C139" t="s">
        <v>49</v>
      </c>
      <c r="D139" t="str">
        <f t="shared" si="2"/>
        <v>14Bardzo wysokiNie</v>
      </c>
      <c r="E139" s="1">
        <v>0.03</v>
      </c>
    </row>
    <row r="140" spans="1:5" x14ac:dyDescent="0.25">
      <c r="A140">
        <v>15</v>
      </c>
      <c r="B140" t="s">
        <v>45</v>
      </c>
      <c r="C140" t="s">
        <v>49</v>
      </c>
      <c r="D140" t="str">
        <f t="shared" si="2"/>
        <v>15Bardzo wysokiNie</v>
      </c>
      <c r="E140" s="1">
        <v>0.03</v>
      </c>
    </row>
    <row r="141" spans="1:5" x14ac:dyDescent="0.25">
      <c r="A141">
        <v>16</v>
      </c>
      <c r="B141" t="s">
        <v>45</v>
      </c>
      <c r="C141" t="s">
        <v>49</v>
      </c>
      <c r="D141" t="str">
        <f t="shared" si="2"/>
        <v>16Bardzo wysokiNie</v>
      </c>
      <c r="E141" s="1">
        <v>0.03</v>
      </c>
    </row>
    <row r="142" spans="1:5" x14ac:dyDescent="0.25">
      <c r="A142">
        <v>17</v>
      </c>
      <c r="B142" t="s">
        <v>45</v>
      </c>
      <c r="C142" t="s">
        <v>49</v>
      </c>
      <c r="D142" t="str">
        <f t="shared" si="2"/>
        <v>17Bardzo wysokiNie</v>
      </c>
      <c r="E142" s="1">
        <v>0.03</v>
      </c>
    </row>
    <row r="143" spans="1:5" x14ac:dyDescent="0.25">
      <c r="A143">
        <v>18</v>
      </c>
      <c r="B143" t="s">
        <v>45</v>
      </c>
      <c r="C143" t="s">
        <v>49</v>
      </c>
      <c r="D143" t="str">
        <f t="shared" si="2"/>
        <v>18Bardzo wysokiNie</v>
      </c>
      <c r="E143" s="1">
        <v>0.03</v>
      </c>
    </row>
    <row r="144" spans="1:5" x14ac:dyDescent="0.25">
      <c r="A144">
        <v>19</v>
      </c>
      <c r="B144" t="s">
        <v>45</v>
      </c>
      <c r="C144" t="s">
        <v>49</v>
      </c>
      <c r="D144" t="str">
        <f t="shared" si="2"/>
        <v>19Bardzo wysokiNie</v>
      </c>
      <c r="E144" s="1">
        <v>0.03</v>
      </c>
    </row>
    <row r="145" spans="1:5" x14ac:dyDescent="0.25">
      <c r="A145">
        <v>20</v>
      </c>
      <c r="B145" t="s">
        <v>45</v>
      </c>
      <c r="C145" t="s">
        <v>49</v>
      </c>
      <c r="D145" t="str">
        <f t="shared" si="2"/>
        <v>20Bardzo wysokiNie</v>
      </c>
      <c r="E145" s="1">
        <v>0.03</v>
      </c>
    </row>
    <row r="146" spans="1:5" x14ac:dyDescent="0.25">
      <c r="A146" t="s">
        <v>51</v>
      </c>
      <c r="B146" t="s">
        <v>45</v>
      </c>
      <c r="C146" t="s">
        <v>48</v>
      </c>
      <c r="D146" t="str">
        <f t="shared" si="2"/>
        <v>&lt;3 miesiąceBardzo wysokiTak</v>
      </c>
      <c r="E146" s="1">
        <v>0.08</v>
      </c>
    </row>
    <row r="147" spans="1:5" x14ac:dyDescent="0.25">
      <c r="A147" t="s">
        <v>50</v>
      </c>
      <c r="B147" t="s">
        <v>45</v>
      </c>
      <c r="C147" t="s">
        <v>48</v>
      </c>
      <c r="D147" t="str">
        <f t="shared" si="2"/>
        <v>3-6 miesięcyBardzo wysokiTak</v>
      </c>
      <c r="E147" s="1">
        <v>7.0000000000000007E-2</v>
      </c>
    </row>
    <row r="148" spans="1:5" x14ac:dyDescent="0.25">
      <c r="A148" t="s">
        <v>52</v>
      </c>
      <c r="B148" t="s">
        <v>45</v>
      </c>
      <c r="C148" t="s">
        <v>48</v>
      </c>
      <c r="D148" t="str">
        <f t="shared" si="2"/>
        <v>6-9 miesięcyBardzo wysokiTak</v>
      </c>
      <c r="E148" s="1">
        <v>0.05</v>
      </c>
    </row>
    <row r="149" spans="1:5" x14ac:dyDescent="0.25">
      <c r="A149" t="s">
        <v>53</v>
      </c>
      <c r="B149" t="s">
        <v>45</v>
      </c>
      <c r="C149" t="s">
        <v>48</v>
      </c>
      <c r="D149" t="str">
        <f t="shared" si="2"/>
        <v>9-12 miesięcyBardzo wysokiTak</v>
      </c>
      <c r="E149" s="1">
        <v>0.04</v>
      </c>
    </row>
    <row r="150" spans="1:5" x14ac:dyDescent="0.25">
      <c r="A150">
        <v>1</v>
      </c>
      <c r="B150" t="s">
        <v>45</v>
      </c>
      <c r="C150" t="s">
        <v>48</v>
      </c>
      <c r="D150" t="str">
        <f t="shared" si="2"/>
        <v>1Bardzo wysokiTak</v>
      </c>
      <c r="E150" s="1">
        <v>0.03</v>
      </c>
    </row>
    <row r="151" spans="1:5" x14ac:dyDescent="0.25">
      <c r="A151">
        <v>2</v>
      </c>
      <c r="B151" t="s">
        <v>45</v>
      </c>
      <c r="C151" t="s">
        <v>48</v>
      </c>
      <c r="D151" t="str">
        <f t="shared" si="2"/>
        <v>2Bardzo wysokiTak</v>
      </c>
      <c r="E151" s="1">
        <v>2.5000000000000001E-2</v>
      </c>
    </row>
    <row r="152" spans="1:5" x14ac:dyDescent="0.25">
      <c r="A152">
        <v>3</v>
      </c>
      <c r="B152" t="s">
        <v>45</v>
      </c>
      <c r="C152" t="s">
        <v>48</v>
      </c>
      <c r="D152" t="str">
        <f t="shared" si="2"/>
        <v>3Bardzo wysokiTak</v>
      </c>
      <c r="E152" s="1">
        <v>2.5000000000000001E-2</v>
      </c>
    </row>
    <row r="153" spans="1:5" x14ac:dyDescent="0.25">
      <c r="A153">
        <v>4</v>
      </c>
      <c r="B153" t="s">
        <v>45</v>
      </c>
      <c r="C153" t="s">
        <v>48</v>
      </c>
      <c r="D153" t="str">
        <f t="shared" si="2"/>
        <v>4Bardzo wysokiTak</v>
      </c>
      <c r="E153" s="1">
        <v>2.5000000000000001E-2</v>
      </c>
    </row>
    <row r="154" spans="1:5" x14ac:dyDescent="0.25">
      <c r="A154">
        <v>5</v>
      </c>
      <c r="B154" t="s">
        <v>45</v>
      </c>
      <c r="C154" t="s">
        <v>48</v>
      </c>
      <c r="D154" t="str">
        <f t="shared" si="2"/>
        <v>5Bardzo wysokiTak</v>
      </c>
      <c r="E154" s="1">
        <v>2.5000000000000001E-2</v>
      </c>
    </row>
    <row r="155" spans="1:5" x14ac:dyDescent="0.25">
      <c r="A155">
        <v>6</v>
      </c>
      <c r="B155" t="s">
        <v>45</v>
      </c>
      <c r="C155" t="s">
        <v>48</v>
      </c>
      <c r="D155" t="str">
        <f t="shared" ref="D155:D169" si="3">CONCATENATE(A155,B155,C155)</f>
        <v>6Bardzo wysokiTak</v>
      </c>
      <c r="E155" s="1">
        <v>2.5000000000000001E-2</v>
      </c>
    </row>
    <row r="156" spans="1:5" x14ac:dyDescent="0.25">
      <c r="A156">
        <v>7</v>
      </c>
      <c r="B156" t="s">
        <v>45</v>
      </c>
      <c r="C156" t="s">
        <v>48</v>
      </c>
      <c r="D156" t="str">
        <f t="shared" si="3"/>
        <v>7Bardzo wysokiTak</v>
      </c>
      <c r="E156" s="1">
        <v>2.5000000000000001E-2</v>
      </c>
    </row>
    <row r="157" spans="1:5" x14ac:dyDescent="0.25">
      <c r="A157">
        <v>8</v>
      </c>
      <c r="B157" t="s">
        <v>45</v>
      </c>
      <c r="C157" t="s">
        <v>48</v>
      </c>
      <c r="D157" t="str">
        <f t="shared" si="3"/>
        <v>8Bardzo wysokiTak</v>
      </c>
      <c r="E157" s="1">
        <v>2.5000000000000001E-2</v>
      </c>
    </row>
    <row r="158" spans="1:5" x14ac:dyDescent="0.25">
      <c r="A158">
        <v>9</v>
      </c>
      <c r="B158" t="s">
        <v>45</v>
      </c>
      <c r="C158" t="s">
        <v>48</v>
      </c>
      <c r="D158" t="str">
        <f t="shared" si="3"/>
        <v>9Bardzo wysokiTak</v>
      </c>
      <c r="E158" s="1">
        <v>2.5000000000000001E-2</v>
      </c>
    </row>
    <row r="159" spans="1:5" x14ac:dyDescent="0.25">
      <c r="A159">
        <v>10</v>
      </c>
      <c r="B159" t="s">
        <v>45</v>
      </c>
      <c r="C159" t="s">
        <v>48</v>
      </c>
      <c r="D159" t="str">
        <f t="shared" si="3"/>
        <v>10Bardzo wysokiTak</v>
      </c>
      <c r="E159" s="1">
        <v>2.5000000000000001E-2</v>
      </c>
    </row>
    <row r="160" spans="1:5" x14ac:dyDescent="0.25">
      <c r="A160">
        <v>11</v>
      </c>
      <c r="B160" t="s">
        <v>45</v>
      </c>
      <c r="C160" t="s">
        <v>48</v>
      </c>
      <c r="D160" t="str">
        <f t="shared" si="3"/>
        <v>11Bardzo wysokiTak</v>
      </c>
      <c r="E160" s="1">
        <v>2.5000000000000001E-2</v>
      </c>
    </row>
    <row r="161" spans="1:5" x14ac:dyDescent="0.25">
      <c r="A161">
        <v>12</v>
      </c>
      <c r="B161" t="s">
        <v>45</v>
      </c>
      <c r="C161" t="s">
        <v>48</v>
      </c>
      <c r="D161" t="str">
        <f t="shared" si="3"/>
        <v>12Bardzo wysokiTak</v>
      </c>
      <c r="E161" s="1">
        <v>2.5000000000000001E-2</v>
      </c>
    </row>
    <row r="162" spans="1:5" x14ac:dyDescent="0.25">
      <c r="A162">
        <v>13</v>
      </c>
      <c r="B162" t="s">
        <v>45</v>
      </c>
      <c r="C162" t="s">
        <v>48</v>
      </c>
      <c r="D162" t="str">
        <f t="shared" si="3"/>
        <v>13Bardzo wysokiTak</v>
      </c>
      <c r="E162" s="1">
        <v>2.5000000000000001E-2</v>
      </c>
    </row>
    <row r="163" spans="1:5" x14ac:dyDescent="0.25">
      <c r="A163">
        <v>14</v>
      </c>
      <c r="B163" t="s">
        <v>45</v>
      </c>
      <c r="C163" t="s">
        <v>48</v>
      </c>
      <c r="D163" t="str">
        <f t="shared" si="3"/>
        <v>14Bardzo wysokiTak</v>
      </c>
      <c r="E163" s="1">
        <v>2.5000000000000001E-2</v>
      </c>
    </row>
    <row r="164" spans="1:5" x14ac:dyDescent="0.25">
      <c r="A164">
        <v>15</v>
      </c>
      <c r="B164" t="s">
        <v>45</v>
      </c>
      <c r="C164" t="s">
        <v>48</v>
      </c>
      <c r="D164" t="str">
        <f t="shared" si="3"/>
        <v>15Bardzo wysokiTak</v>
      </c>
      <c r="E164" s="1">
        <v>2.5000000000000001E-2</v>
      </c>
    </row>
    <row r="165" spans="1:5" x14ac:dyDescent="0.25">
      <c r="A165">
        <v>16</v>
      </c>
      <c r="B165" t="s">
        <v>45</v>
      </c>
      <c r="C165" t="s">
        <v>48</v>
      </c>
      <c r="D165" t="str">
        <f t="shared" si="3"/>
        <v>16Bardzo wysokiTak</v>
      </c>
      <c r="E165" s="1">
        <v>2.5000000000000001E-2</v>
      </c>
    </row>
    <row r="166" spans="1:5" x14ac:dyDescent="0.25">
      <c r="A166">
        <v>17</v>
      </c>
      <c r="B166" t="s">
        <v>45</v>
      </c>
      <c r="C166" t="s">
        <v>48</v>
      </c>
      <c r="D166" t="str">
        <f t="shared" si="3"/>
        <v>17Bardzo wysokiTak</v>
      </c>
      <c r="E166" s="1">
        <v>2.5000000000000001E-2</v>
      </c>
    </row>
    <row r="167" spans="1:5" x14ac:dyDescent="0.25">
      <c r="A167">
        <v>18</v>
      </c>
      <c r="B167" t="s">
        <v>45</v>
      </c>
      <c r="C167" t="s">
        <v>48</v>
      </c>
      <c r="D167" t="str">
        <f t="shared" si="3"/>
        <v>18Bardzo wysokiTak</v>
      </c>
      <c r="E167" s="1">
        <v>2.5000000000000001E-2</v>
      </c>
    </row>
    <row r="168" spans="1:5" x14ac:dyDescent="0.25">
      <c r="A168">
        <v>19</v>
      </c>
      <c r="B168" t="s">
        <v>45</v>
      </c>
      <c r="C168" t="s">
        <v>48</v>
      </c>
      <c r="D168" t="str">
        <f t="shared" si="3"/>
        <v>19Bardzo wysokiTak</v>
      </c>
      <c r="E168" s="1">
        <v>2.5000000000000001E-2</v>
      </c>
    </row>
    <row r="169" spans="1:5" x14ac:dyDescent="0.25">
      <c r="A169">
        <v>20</v>
      </c>
      <c r="B169" t="s">
        <v>45</v>
      </c>
      <c r="C169" t="s">
        <v>48</v>
      </c>
      <c r="D169" t="str">
        <f t="shared" si="3"/>
        <v>20Bardzo wysokiTak</v>
      </c>
      <c r="E169" s="1">
        <v>2.5000000000000001E-2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KALKULATOR ZAKUPOWY</vt:lpstr>
      <vt:lpstr>BILANSATOR TYGODNIOWY</vt:lpstr>
      <vt:lpstr>Arkusz2</vt:lpstr>
      <vt:lpstr>Aktywnosc</vt:lpstr>
      <vt:lpstr>'BILANSATOR TYGODNIOWY'!Obszar_wydruku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malgosia</dc:creator>
  <cp:lastModifiedBy>malgosia</cp:lastModifiedBy>
  <cp:lastPrinted>2016-06-06T14:24:25Z</cp:lastPrinted>
  <dcterms:created xsi:type="dcterms:W3CDTF">2016-03-11T16:07:05Z</dcterms:created>
  <dcterms:modified xsi:type="dcterms:W3CDTF">2016-10-14T18:11:07Z</dcterms:modified>
</cp:coreProperties>
</file>